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3harelbeke.sharepoint.com/sites/Sport/Gedeelde documenten/E3 - Sport gedeeld/EDITIE 2026/Parcours/Route en timing/PARCOURS NC 2026/"/>
    </mc:Choice>
  </mc:AlternateContent>
  <xr:revisionPtr revIDLastSave="402" documentId="8_{B5BD6958-605F-49C3-8971-6BAD3F25F3B3}" xr6:coauthVersionLast="47" xr6:coauthVersionMax="47" xr10:uidLastSave="{00A2E8F3-0462-4CBE-8F51-8A795AFBB94D}"/>
  <bookViews>
    <workbookView xWindow="-38520" yWindow="-120" windowWidth="38640" windowHeight="15720" xr2:uid="{00000000-000D-0000-FFFF-FFFF00000000}"/>
  </bookViews>
  <sheets>
    <sheet name="NAT CUP 2025" sheetId="1" r:id="rId1"/>
  </sheets>
  <definedNames>
    <definedName name="_xlnm.Print_Area" localSheetId="0">'NAT CUP 2025'!$A$1:$R$158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I33" i="1"/>
  <c r="L33" i="1"/>
  <c r="M33" i="1" s="1"/>
  <c r="N33" i="1"/>
  <c r="O33" i="1"/>
  <c r="P33" i="1"/>
  <c r="Q33" i="1"/>
  <c r="H70" i="1"/>
  <c r="I70" i="1"/>
  <c r="H19" i="1"/>
  <c r="I19" i="1"/>
  <c r="L19" i="1"/>
  <c r="M19" i="1" s="1"/>
  <c r="N19" i="1"/>
  <c r="O19" i="1" s="1"/>
  <c r="P19" i="1"/>
  <c r="Q19" i="1" s="1"/>
  <c r="H18" i="1"/>
  <c r="I18" i="1"/>
  <c r="L18" i="1"/>
  <c r="M18" i="1" s="1"/>
  <c r="N18" i="1"/>
  <c r="O18" i="1" s="1"/>
  <c r="P18" i="1"/>
  <c r="Q18" i="1" s="1"/>
  <c r="H17" i="1"/>
  <c r="I17" i="1"/>
  <c r="L17" i="1"/>
  <c r="M17" i="1" s="1"/>
  <c r="N17" i="1"/>
  <c r="O17" i="1" s="1"/>
  <c r="P17" i="1"/>
  <c r="Q17" i="1" s="1"/>
  <c r="H16" i="1"/>
  <c r="I16" i="1"/>
  <c r="L16" i="1"/>
  <c r="M16" i="1" s="1"/>
  <c r="N16" i="1"/>
  <c r="O16" i="1" s="1"/>
  <c r="P16" i="1"/>
  <c r="Q16" i="1" s="1"/>
  <c r="I136" i="1"/>
  <c r="S136" i="1"/>
  <c r="T136" i="1"/>
  <c r="U136" i="1"/>
  <c r="I28" i="1"/>
  <c r="L28" i="1"/>
  <c r="M28" i="1" s="1"/>
  <c r="N28" i="1"/>
  <c r="O28" i="1" s="1"/>
  <c r="P28" i="1"/>
  <c r="Q28" i="1" s="1"/>
  <c r="I27" i="1"/>
  <c r="L27" i="1"/>
  <c r="M27" i="1" s="1"/>
  <c r="N27" i="1"/>
  <c r="O27" i="1" s="1"/>
  <c r="P27" i="1"/>
  <c r="Q27" i="1" s="1"/>
  <c r="I21" i="1"/>
  <c r="L21" i="1"/>
  <c r="M21" i="1" s="1"/>
  <c r="N21" i="1"/>
  <c r="O21" i="1" s="1"/>
  <c r="P21" i="1"/>
  <c r="Q21" i="1" s="1"/>
  <c r="I72" i="1"/>
  <c r="I71" i="1"/>
  <c r="I144" i="1"/>
  <c r="I39" i="1"/>
  <c r="L39" i="1"/>
  <c r="M39" i="1" s="1"/>
  <c r="N39" i="1"/>
  <c r="P39" i="1"/>
  <c r="Q39" i="1" s="1"/>
  <c r="I79" i="1"/>
  <c r="T79" i="1"/>
  <c r="U79" i="1"/>
  <c r="S86" i="1" l="1"/>
  <c r="T86" i="1"/>
  <c r="U86" i="1"/>
  <c r="S85" i="1"/>
  <c r="T85" i="1"/>
  <c r="U85" i="1"/>
  <c r="L58" i="1"/>
  <c r="M58" i="1" s="1"/>
  <c r="N58" i="1"/>
  <c r="O58" i="1" s="1"/>
  <c r="P58" i="1"/>
  <c r="Q58" i="1" s="1"/>
  <c r="L57" i="1"/>
  <c r="M57" i="1" s="1"/>
  <c r="N57" i="1"/>
  <c r="O57" i="1" s="1"/>
  <c r="P57" i="1"/>
  <c r="Q57" i="1" s="1"/>
  <c r="L40" i="1" l="1"/>
  <c r="M40" i="1" s="1"/>
  <c r="N40" i="1"/>
  <c r="P40" i="1"/>
  <c r="Q40" i="1" s="1"/>
  <c r="U106" i="1" l="1"/>
  <c r="T106" i="1"/>
  <c r="S106" i="1"/>
  <c r="P106" i="1"/>
  <c r="Q106" i="1" s="1"/>
  <c r="N106" i="1"/>
  <c r="O106" i="1" s="1"/>
  <c r="L106" i="1"/>
  <c r="M106" i="1" s="1"/>
  <c r="U74" i="1" l="1"/>
  <c r="T74" i="1"/>
  <c r="S74" i="1"/>
  <c r="P74" i="1"/>
  <c r="Q74" i="1" s="1"/>
  <c r="N74" i="1"/>
  <c r="O74" i="1" s="1"/>
  <c r="L74" i="1"/>
  <c r="M74" i="1" s="1"/>
  <c r="S148" i="1" l="1"/>
  <c r="T148" i="1"/>
  <c r="S147" i="1"/>
  <c r="T147" i="1"/>
  <c r="S146" i="1"/>
  <c r="T146" i="1"/>
  <c r="L26" i="1" l="1"/>
  <c r="M26" i="1" s="1"/>
  <c r="N26" i="1"/>
  <c r="O26" i="1" s="1"/>
  <c r="P26" i="1"/>
  <c r="Q26" i="1" s="1"/>
  <c r="L25" i="1"/>
  <c r="M25" i="1" s="1"/>
  <c r="N25" i="1"/>
  <c r="O25" i="1" s="1"/>
  <c r="P25" i="1"/>
  <c r="Q25" i="1" s="1"/>
  <c r="L23" i="1" l="1"/>
  <c r="M23" i="1" s="1"/>
  <c r="N23" i="1"/>
  <c r="O23" i="1" s="1"/>
  <c r="P23" i="1"/>
  <c r="Q23" i="1" s="1"/>
  <c r="S96" i="1"/>
  <c r="U96" i="1"/>
  <c r="S95" i="1"/>
  <c r="U95" i="1"/>
  <c r="S94" i="1"/>
  <c r="U94" i="1"/>
  <c r="S93" i="1"/>
  <c r="U93" i="1"/>
  <c r="S92" i="1"/>
  <c r="T92" i="1"/>
  <c r="U92" i="1"/>
  <c r="I86" i="1" l="1"/>
  <c r="I85" i="1"/>
  <c r="I58" i="1"/>
  <c r="I57" i="1"/>
  <c r="I40" i="1"/>
  <c r="I147" i="1"/>
  <c r="I148" i="1"/>
  <c r="I146" i="1"/>
  <c r="I23" i="1"/>
  <c r="I25" i="1"/>
  <c r="I26" i="1"/>
  <c r="I13" i="1"/>
  <c r="I95" i="1"/>
  <c r="I94" i="1"/>
  <c r="I92" i="1"/>
  <c r="I93" i="1"/>
  <c r="I96" i="1"/>
  <c r="I69" i="1"/>
  <c r="I68" i="1"/>
  <c r="I153" i="1"/>
  <c r="I133" i="1"/>
  <c r="I124" i="1"/>
  <c r="I115" i="1"/>
  <c r="I105" i="1"/>
  <c r="I97" i="1"/>
  <c r="I87" i="1"/>
  <c r="I56" i="1"/>
  <c r="I45" i="1"/>
  <c r="I81" i="1"/>
  <c r="I49" i="1"/>
  <c r="I12" i="1"/>
  <c r="I140" i="1"/>
  <c r="I131" i="1"/>
  <c r="I122" i="1"/>
  <c r="I112" i="1"/>
  <c r="I103" i="1"/>
  <c r="I90" i="1"/>
  <c r="I83" i="1"/>
  <c r="I76" i="1"/>
  <c r="I52" i="1"/>
  <c r="I41" i="1"/>
  <c r="I157" i="1"/>
  <c r="I138" i="1"/>
  <c r="I129" i="1"/>
  <c r="I110" i="1"/>
  <c r="I101" i="1"/>
  <c r="I73" i="1"/>
  <c r="I65" i="1"/>
  <c r="I22" i="1"/>
  <c r="I155" i="1"/>
  <c r="I135" i="1"/>
  <c r="I127" i="1"/>
  <c r="I117" i="1"/>
  <c r="I108" i="1"/>
  <c r="I99" i="1"/>
  <c r="I88" i="1"/>
  <c r="I63" i="1"/>
  <c r="I48" i="1"/>
  <c r="I32" i="1"/>
  <c r="I14" i="1"/>
  <c r="I67" i="1"/>
  <c r="I60" i="1"/>
  <c r="I54" i="1"/>
  <c r="I51" i="1"/>
  <c r="I47" i="1"/>
  <c r="I43" i="1"/>
  <c r="I35" i="1"/>
  <c r="I29" i="1"/>
  <c r="I20" i="1"/>
  <c r="I158" i="1"/>
  <c r="I154" i="1"/>
  <c r="I139" i="1"/>
  <c r="I134" i="1"/>
  <c r="I130" i="1"/>
  <c r="I125" i="1"/>
  <c r="I121" i="1"/>
  <c r="I116" i="1"/>
  <c r="I111" i="1"/>
  <c r="I107" i="1"/>
  <c r="I102" i="1"/>
  <c r="I98" i="1"/>
  <c r="I89" i="1"/>
  <c r="I82" i="1"/>
  <c r="I75" i="1"/>
  <c r="I66" i="1"/>
  <c r="I64" i="1"/>
  <c r="I59" i="1"/>
  <c r="I53" i="1"/>
  <c r="I50" i="1"/>
  <c r="I46" i="1"/>
  <c r="I42" i="1"/>
  <c r="I37" i="1"/>
  <c r="I34" i="1"/>
  <c r="I24" i="1"/>
  <c r="I15" i="1"/>
  <c r="I156" i="1"/>
  <c r="I152" i="1"/>
  <c r="I132" i="1"/>
  <c r="I128" i="1"/>
  <c r="I123" i="1"/>
  <c r="I118" i="1"/>
  <c r="I113" i="1"/>
  <c r="I109" i="1"/>
  <c r="I104" i="1"/>
  <c r="I100" i="1"/>
  <c r="I91" i="1"/>
  <c r="I84" i="1"/>
  <c r="I78" i="1"/>
  <c r="I77" i="1"/>
  <c r="I61" i="1"/>
  <c r="I55" i="1"/>
  <c r="I44" i="1"/>
  <c r="I36" i="1"/>
  <c r="I31" i="1"/>
  <c r="I30" i="1"/>
  <c r="S88" i="1"/>
  <c r="T88" i="1"/>
  <c r="U88" i="1"/>
  <c r="L59" i="1"/>
  <c r="M59" i="1" s="1"/>
  <c r="N59" i="1"/>
  <c r="O59" i="1" s="1"/>
  <c r="P59" i="1"/>
  <c r="Q59" i="1" s="1"/>
  <c r="J11" i="1" l="1"/>
  <c r="K11" i="1"/>
  <c r="K70" i="1" l="1"/>
  <c r="K33" i="1"/>
  <c r="J70" i="1"/>
  <c r="J33" i="1"/>
  <c r="K18" i="1"/>
  <c r="K19" i="1"/>
  <c r="J18" i="1"/>
  <c r="J19" i="1"/>
  <c r="K16" i="1"/>
  <c r="K17" i="1"/>
  <c r="J16" i="1"/>
  <c r="J17" i="1"/>
  <c r="K136" i="1"/>
  <c r="J136" i="1"/>
  <c r="J27" i="1"/>
  <c r="J28" i="1"/>
  <c r="K27" i="1"/>
  <c r="K28" i="1"/>
  <c r="K21" i="1"/>
  <c r="J21" i="1"/>
  <c r="J72" i="1"/>
  <c r="J71" i="1"/>
  <c r="K71" i="1"/>
  <c r="K72" i="1"/>
  <c r="K39" i="1"/>
  <c r="K144" i="1"/>
  <c r="J39" i="1"/>
  <c r="J144" i="1"/>
  <c r="K79" i="1"/>
  <c r="J79" i="1"/>
  <c r="J86" i="1"/>
  <c r="J85" i="1"/>
  <c r="K85" i="1"/>
  <c r="K86" i="1"/>
  <c r="K57" i="1"/>
  <c r="K58" i="1"/>
  <c r="J57" i="1"/>
  <c r="J58" i="1"/>
  <c r="K40" i="1"/>
  <c r="J40" i="1"/>
  <c r="K147" i="1"/>
  <c r="K146" i="1"/>
  <c r="K148" i="1"/>
  <c r="J147" i="1"/>
  <c r="J148" i="1"/>
  <c r="J146" i="1"/>
  <c r="K23" i="1"/>
  <c r="K25" i="1"/>
  <c r="K26" i="1"/>
  <c r="J23" i="1"/>
  <c r="J25" i="1"/>
  <c r="J26" i="1"/>
  <c r="K93" i="1"/>
  <c r="K94" i="1"/>
  <c r="K96" i="1"/>
  <c r="K92" i="1"/>
  <c r="K95" i="1"/>
  <c r="J96" i="1"/>
  <c r="J92" i="1"/>
  <c r="J95" i="1"/>
  <c r="J94" i="1"/>
  <c r="J93" i="1"/>
  <c r="K68" i="1"/>
  <c r="K69" i="1"/>
  <c r="J68" i="1"/>
  <c r="J69" i="1"/>
  <c r="K105" i="1"/>
  <c r="K108" i="1"/>
  <c r="K12" i="1"/>
  <c r="K109" i="1"/>
  <c r="K107" i="1"/>
  <c r="J105" i="1"/>
  <c r="J108" i="1"/>
  <c r="J109" i="1"/>
  <c r="J12" i="1"/>
  <c r="J107" i="1"/>
  <c r="K88" i="1"/>
  <c r="J88" i="1"/>
  <c r="J84" i="1"/>
  <c r="J87" i="1"/>
  <c r="K87" i="1"/>
  <c r="K84" i="1"/>
  <c r="K59" i="1"/>
  <c r="J153" i="1"/>
  <c r="J59" i="1"/>
  <c r="K13" i="1"/>
  <c r="K153" i="1"/>
  <c r="K37" i="1" l="1"/>
  <c r="J37" i="1"/>
  <c r="K35" i="1"/>
  <c r="J35" i="1"/>
  <c r="J36" i="1"/>
  <c r="K36" i="1"/>
  <c r="J32" i="1"/>
  <c r="K32" i="1"/>
  <c r="J34" i="1"/>
  <c r="K34" i="1"/>
  <c r="J13" i="1"/>
  <c r="K138" i="1"/>
  <c r="K124" i="1"/>
  <c r="J124" i="1"/>
  <c r="K112" i="1"/>
  <c r="J112" i="1"/>
  <c r="K102" i="1"/>
  <c r="J102" i="1"/>
  <c r="K133" i="1"/>
  <c r="J133" i="1"/>
  <c r="K128" i="1"/>
  <c r="J128" i="1"/>
  <c r="K122" i="1"/>
  <c r="J122" i="1"/>
  <c r="K116" i="1"/>
  <c r="J116" i="1"/>
  <c r="K110" i="1"/>
  <c r="J110" i="1"/>
  <c r="K100" i="1"/>
  <c r="J100" i="1"/>
  <c r="K97" i="1"/>
  <c r="J97" i="1"/>
  <c r="K89" i="1"/>
  <c r="J89" i="1"/>
  <c r="K78" i="1"/>
  <c r="J78" i="1"/>
  <c r="K77" i="1"/>
  <c r="J77" i="1"/>
  <c r="K65" i="1"/>
  <c r="J65" i="1"/>
  <c r="K60" i="1"/>
  <c r="J60" i="1"/>
  <c r="K53" i="1"/>
  <c r="J53" i="1"/>
  <c r="K50" i="1"/>
  <c r="J50" i="1"/>
  <c r="K45" i="1"/>
  <c r="J45" i="1"/>
  <c r="K41" i="1"/>
  <c r="J41" i="1"/>
  <c r="K22" i="1"/>
  <c r="J22" i="1"/>
  <c r="K14" i="1"/>
  <c r="J14" i="1"/>
  <c r="K134" i="1"/>
  <c r="J134" i="1"/>
  <c r="K131" i="1"/>
  <c r="J131" i="1"/>
  <c r="K127" i="1"/>
  <c r="J127" i="1"/>
  <c r="K123" i="1"/>
  <c r="J123" i="1"/>
  <c r="K115" i="1"/>
  <c r="J115" i="1"/>
  <c r="K111" i="1"/>
  <c r="J111" i="1"/>
  <c r="K103" i="1"/>
  <c r="J103" i="1"/>
  <c r="K91" i="1"/>
  <c r="J91" i="1"/>
  <c r="K90" i="1"/>
  <c r="J90" i="1"/>
  <c r="K83" i="1"/>
  <c r="J83" i="1"/>
  <c r="K76" i="1"/>
  <c r="J76" i="1"/>
  <c r="K63" i="1"/>
  <c r="J63" i="1"/>
  <c r="K56" i="1"/>
  <c r="J56" i="1"/>
  <c r="K52" i="1"/>
  <c r="J52" i="1"/>
  <c r="K47" i="1"/>
  <c r="J47" i="1"/>
  <c r="K44" i="1"/>
  <c r="J44" i="1"/>
  <c r="K130" i="1"/>
  <c r="J130" i="1"/>
  <c r="K118" i="1"/>
  <c r="J118" i="1"/>
  <c r="K99" i="1"/>
  <c r="J99" i="1"/>
  <c r="K82" i="1"/>
  <c r="J82" i="1"/>
  <c r="K73" i="1"/>
  <c r="J73" i="1"/>
  <c r="K67" i="1"/>
  <c r="J67" i="1"/>
  <c r="K64" i="1"/>
  <c r="J64" i="1"/>
  <c r="K55" i="1"/>
  <c r="J55" i="1"/>
  <c r="K49" i="1"/>
  <c r="J49" i="1"/>
  <c r="K43" i="1"/>
  <c r="J43" i="1"/>
  <c r="K31" i="1"/>
  <c r="J31" i="1"/>
  <c r="K20" i="1"/>
  <c r="J20" i="1"/>
  <c r="K132" i="1"/>
  <c r="J132" i="1"/>
  <c r="K129" i="1"/>
  <c r="J129" i="1"/>
  <c r="K125" i="1"/>
  <c r="J125" i="1"/>
  <c r="K121" i="1"/>
  <c r="J121" i="1"/>
  <c r="K117" i="1"/>
  <c r="J117" i="1"/>
  <c r="K113" i="1"/>
  <c r="J113" i="1"/>
  <c r="K104" i="1"/>
  <c r="J104" i="1"/>
  <c r="K101" i="1"/>
  <c r="J101" i="1"/>
  <c r="K98" i="1"/>
  <c r="J98" i="1"/>
  <c r="K81" i="1"/>
  <c r="J81" i="1"/>
  <c r="K75" i="1"/>
  <c r="J75" i="1"/>
  <c r="K66" i="1"/>
  <c r="J66" i="1"/>
  <c r="K61" i="1"/>
  <c r="J61" i="1"/>
  <c r="K54" i="1"/>
  <c r="J54" i="1"/>
  <c r="K51" i="1"/>
  <c r="J51" i="1"/>
  <c r="K48" i="1"/>
  <c r="J48" i="1"/>
  <c r="K46" i="1"/>
  <c r="J46" i="1"/>
  <c r="K42" i="1"/>
  <c r="J42" i="1"/>
  <c r="K15" i="1"/>
  <c r="J15" i="1"/>
  <c r="S84" i="1"/>
  <c r="U84" i="1"/>
  <c r="J138" i="1" l="1"/>
  <c r="J155" i="1"/>
  <c r="I141" i="1"/>
  <c r="I149" i="1"/>
  <c r="I142" i="1"/>
  <c r="K154" i="1"/>
  <c r="K140" i="1"/>
  <c r="I150" i="1"/>
  <c r="K141" i="1"/>
  <c r="T135" i="1"/>
  <c r="S135" i="1"/>
  <c r="K135" i="1"/>
  <c r="U135" i="1"/>
  <c r="J135" i="1"/>
  <c r="K30" i="1"/>
  <c r="J30" i="1"/>
  <c r="J29" i="1"/>
  <c r="L29" i="1"/>
  <c r="M29" i="1" s="1"/>
  <c r="N29" i="1"/>
  <c r="O29" i="1" s="1"/>
  <c r="P29" i="1"/>
  <c r="Q29" i="1" s="1"/>
  <c r="K29" i="1"/>
  <c r="K24" i="1"/>
  <c r="N24" i="1"/>
  <c r="O24" i="1" s="1"/>
  <c r="J24" i="1"/>
  <c r="P24" i="1"/>
  <c r="Q24" i="1" s="1"/>
  <c r="L24" i="1"/>
  <c r="M24" i="1" s="1"/>
  <c r="K157" i="1"/>
  <c r="J157" i="1"/>
  <c r="K156" i="1"/>
  <c r="J156" i="1"/>
  <c r="K145" i="1"/>
  <c r="K150" i="1"/>
  <c r="J150" i="1"/>
  <c r="T84" i="1"/>
  <c r="U98" i="1"/>
  <c r="U99" i="1"/>
  <c r="U100" i="1"/>
  <c r="U101" i="1"/>
  <c r="U102" i="1"/>
  <c r="U103" i="1"/>
  <c r="U104" i="1"/>
  <c r="U110" i="1"/>
  <c r="U111" i="1"/>
  <c r="U112" i="1"/>
  <c r="U113" i="1"/>
  <c r="U114" i="1"/>
  <c r="U115" i="1"/>
  <c r="U116" i="1"/>
  <c r="U117" i="1"/>
  <c r="U118" i="1"/>
  <c r="U119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7" i="1"/>
  <c r="U138" i="1"/>
  <c r="U142" i="1"/>
  <c r="U97" i="1"/>
  <c r="U73" i="1"/>
  <c r="U75" i="1"/>
  <c r="U76" i="1"/>
  <c r="U77" i="1"/>
  <c r="U78" i="1"/>
  <c r="U81" i="1"/>
  <c r="U82" i="1"/>
  <c r="U83" i="1"/>
  <c r="U87" i="1"/>
  <c r="U89" i="1"/>
  <c r="U90" i="1"/>
  <c r="U91" i="1"/>
  <c r="U60" i="1"/>
  <c r="U61" i="1"/>
  <c r="U62" i="1"/>
  <c r="U63" i="1"/>
  <c r="U64" i="1"/>
  <c r="U65" i="1"/>
  <c r="U66" i="1"/>
  <c r="U67" i="1"/>
  <c r="T142" i="1"/>
  <c r="T91" i="1"/>
  <c r="T97" i="1"/>
  <c r="T98" i="1"/>
  <c r="T99" i="1"/>
  <c r="T100" i="1"/>
  <c r="T101" i="1"/>
  <c r="T102" i="1"/>
  <c r="T103" i="1"/>
  <c r="T104" i="1"/>
  <c r="T110" i="1"/>
  <c r="T111" i="1"/>
  <c r="T112" i="1"/>
  <c r="T113" i="1"/>
  <c r="T114" i="1"/>
  <c r="T115" i="1"/>
  <c r="T116" i="1"/>
  <c r="T117" i="1"/>
  <c r="T118" i="1"/>
  <c r="T119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7" i="1"/>
  <c r="T138" i="1"/>
  <c r="T89" i="1"/>
  <c r="T90" i="1"/>
  <c r="T73" i="1"/>
  <c r="T75" i="1"/>
  <c r="T76" i="1"/>
  <c r="T77" i="1"/>
  <c r="T78" i="1"/>
  <c r="T81" i="1"/>
  <c r="T82" i="1"/>
  <c r="T83" i="1"/>
  <c r="T87" i="1"/>
  <c r="T60" i="1"/>
  <c r="T61" i="1"/>
  <c r="T62" i="1"/>
  <c r="T63" i="1"/>
  <c r="T64" i="1"/>
  <c r="T65" i="1"/>
  <c r="T66" i="1"/>
  <c r="T67" i="1"/>
  <c r="U56" i="1"/>
  <c r="T56" i="1"/>
  <c r="S130" i="1"/>
  <c r="S131" i="1"/>
  <c r="S132" i="1"/>
  <c r="S133" i="1"/>
  <c r="S134" i="1"/>
  <c r="S137" i="1"/>
  <c r="S138" i="1"/>
  <c r="S142" i="1"/>
  <c r="S145" i="1"/>
  <c r="S129" i="1"/>
  <c r="S81" i="1"/>
  <c r="S82" i="1"/>
  <c r="S83" i="1"/>
  <c r="S87" i="1"/>
  <c r="S89" i="1"/>
  <c r="S90" i="1"/>
  <c r="S91" i="1"/>
  <c r="S97" i="1"/>
  <c r="S98" i="1"/>
  <c r="S99" i="1"/>
  <c r="S100" i="1"/>
  <c r="S101" i="1"/>
  <c r="S102" i="1"/>
  <c r="S103" i="1"/>
  <c r="S104" i="1"/>
  <c r="S110" i="1"/>
  <c r="S111" i="1"/>
  <c r="S112" i="1"/>
  <c r="S113" i="1"/>
  <c r="S114" i="1"/>
  <c r="S115" i="1"/>
  <c r="S116" i="1"/>
  <c r="S117" i="1"/>
  <c r="S118" i="1"/>
  <c r="S119" i="1"/>
  <c r="S121" i="1"/>
  <c r="S122" i="1"/>
  <c r="S123" i="1"/>
  <c r="S124" i="1"/>
  <c r="S125" i="1"/>
  <c r="S126" i="1"/>
  <c r="S127" i="1"/>
  <c r="S128" i="1"/>
  <c r="S78" i="1"/>
  <c r="S75" i="1"/>
  <c r="S76" i="1"/>
  <c r="S77" i="1"/>
  <c r="S73" i="1"/>
  <c r="S60" i="1"/>
  <c r="S61" i="1"/>
  <c r="S62" i="1"/>
  <c r="S63" i="1"/>
  <c r="S64" i="1"/>
  <c r="S65" i="1"/>
  <c r="S66" i="1"/>
  <c r="S67" i="1"/>
  <c r="S56" i="1"/>
  <c r="L56" i="1"/>
  <c r="M56" i="1" s="1"/>
  <c r="N56" i="1"/>
  <c r="O56" i="1" s="1"/>
  <c r="P56" i="1"/>
  <c r="Q56" i="1" s="1"/>
  <c r="H136" i="1" l="1"/>
  <c r="H27" i="1"/>
  <c r="H28" i="1"/>
  <c r="H21" i="1"/>
  <c r="H72" i="1"/>
  <c r="H71" i="1"/>
  <c r="H39" i="1"/>
  <c r="H144" i="1"/>
  <c r="H79" i="1"/>
  <c r="H85" i="1"/>
  <c r="H86" i="1"/>
  <c r="H58" i="1"/>
  <c r="H57" i="1"/>
  <c r="H40" i="1"/>
  <c r="H148" i="1"/>
  <c r="H146" i="1"/>
  <c r="H147" i="1"/>
  <c r="H26" i="1"/>
  <c r="H25" i="1"/>
  <c r="H23" i="1"/>
  <c r="H96" i="1"/>
  <c r="H94" i="1"/>
  <c r="H92" i="1"/>
  <c r="H95" i="1"/>
  <c r="H93" i="1"/>
  <c r="H68" i="1"/>
  <c r="H69" i="1"/>
  <c r="J145" i="1"/>
  <c r="I145" i="1"/>
  <c r="U143" i="1"/>
  <c r="I143" i="1"/>
  <c r="J151" i="1"/>
  <c r="I151" i="1"/>
  <c r="H105" i="1"/>
  <c r="H108" i="1"/>
  <c r="H109" i="1"/>
  <c r="H107" i="1"/>
  <c r="T145" i="1"/>
  <c r="U145" i="1"/>
  <c r="H88" i="1"/>
  <c r="J140" i="1"/>
  <c r="J141" i="1"/>
  <c r="H87" i="1"/>
  <c r="H84" i="1"/>
  <c r="K158" i="1"/>
  <c r="H59" i="1"/>
  <c r="K155" i="1"/>
  <c r="S158" i="1"/>
  <c r="J152" i="1"/>
  <c r="T143" i="1"/>
  <c r="J154" i="1"/>
  <c r="K151" i="1"/>
  <c r="T158" i="1"/>
  <c r="J158" i="1"/>
  <c r="K139" i="1"/>
  <c r="S143" i="1"/>
  <c r="T149" i="1"/>
  <c r="U149" i="1"/>
  <c r="K152" i="1"/>
  <c r="H32" i="1"/>
  <c r="H34" i="1"/>
  <c r="H35" i="1"/>
  <c r="H36" i="1"/>
  <c r="H37" i="1"/>
  <c r="S149" i="1"/>
  <c r="H154" i="1"/>
  <c r="H150" i="1"/>
  <c r="H155" i="1"/>
  <c r="J139" i="1"/>
  <c r="J142" i="1"/>
  <c r="K142" i="1"/>
  <c r="K143" i="1"/>
  <c r="J143" i="1"/>
  <c r="K149" i="1"/>
  <c r="J149" i="1"/>
  <c r="U158" i="1"/>
  <c r="H151" i="1"/>
  <c r="H158" i="1"/>
  <c r="H13" i="1"/>
  <c r="H139" i="1"/>
  <c r="H141" i="1"/>
  <c r="H140" i="1"/>
  <c r="H152" i="1"/>
  <c r="H30" i="1"/>
  <c r="H135" i="1"/>
  <c r="H157" i="1"/>
  <c r="H12" i="1"/>
  <c r="H156" i="1"/>
  <c r="H29" i="1"/>
  <c r="H24" i="1"/>
  <c r="H153" i="1"/>
  <c r="H55" i="1"/>
  <c r="H63" i="1"/>
  <c r="H65" i="1"/>
  <c r="H77" i="1"/>
  <c r="H78" i="1"/>
  <c r="H90" i="1"/>
  <c r="H97" i="1"/>
  <c r="H100" i="1"/>
  <c r="H104" i="1"/>
  <c r="H113" i="1"/>
  <c r="H118" i="1"/>
  <c r="H123" i="1"/>
  <c r="H128" i="1"/>
  <c r="H132" i="1"/>
  <c r="H142" i="1"/>
  <c r="H149" i="1"/>
  <c r="H49" i="1"/>
  <c r="H52" i="1"/>
  <c r="H56" i="1"/>
  <c r="H64" i="1"/>
  <c r="H66" i="1"/>
  <c r="H73" i="1"/>
  <c r="H81" i="1"/>
  <c r="H98" i="1"/>
  <c r="H101" i="1"/>
  <c r="H110" i="1"/>
  <c r="H115" i="1"/>
  <c r="H124" i="1"/>
  <c r="H129" i="1"/>
  <c r="H133" i="1"/>
  <c r="H138" i="1"/>
  <c r="H143" i="1"/>
  <c r="H48" i="1"/>
  <c r="H50" i="1"/>
  <c r="H53" i="1"/>
  <c r="H60" i="1"/>
  <c r="H67" i="1"/>
  <c r="H51" i="1"/>
  <c r="H76" i="1"/>
  <c r="H83" i="1"/>
  <c r="H89" i="1"/>
  <c r="H112" i="1"/>
  <c r="H122" i="1"/>
  <c r="H131" i="1"/>
  <c r="H145" i="1"/>
  <c r="H54" i="1"/>
  <c r="H102" i="1"/>
  <c r="H116" i="1"/>
  <c r="H125" i="1"/>
  <c r="H134" i="1"/>
  <c r="H61" i="1"/>
  <c r="H91" i="1"/>
  <c r="H103" i="1"/>
  <c r="H117" i="1"/>
  <c r="H127" i="1"/>
  <c r="H75" i="1"/>
  <c r="H82" i="1"/>
  <c r="H99" i="1"/>
  <c r="H111" i="1"/>
  <c r="H121" i="1"/>
  <c r="H130" i="1"/>
  <c r="P12" i="1"/>
  <c r="Q12" i="1" s="1"/>
  <c r="P13" i="1"/>
  <c r="Q13" i="1" s="1"/>
  <c r="P14" i="1"/>
  <c r="Q14" i="1" s="1"/>
  <c r="P15" i="1"/>
  <c r="Q15" i="1" s="1"/>
  <c r="P20" i="1"/>
  <c r="Q20" i="1" s="1"/>
  <c r="P22" i="1"/>
  <c r="Q22" i="1" s="1"/>
  <c r="P31" i="1"/>
  <c r="Q31" i="1" s="1"/>
  <c r="P32" i="1"/>
  <c r="Q32" i="1" s="1"/>
  <c r="P34" i="1"/>
  <c r="Q34" i="1" s="1"/>
  <c r="P35" i="1"/>
  <c r="Q35" i="1" s="1"/>
  <c r="P36" i="1"/>
  <c r="Q36" i="1" s="1"/>
  <c r="P37" i="1"/>
  <c r="Q37" i="1" s="1"/>
  <c r="P38" i="1"/>
  <c r="Q38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73" i="1"/>
  <c r="Q73" i="1" s="1"/>
  <c r="P75" i="1"/>
  <c r="Q75" i="1" s="1"/>
  <c r="P76" i="1"/>
  <c r="Q76" i="1" s="1"/>
  <c r="P77" i="1"/>
  <c r="Q77" i="1" s="1"/>
  <c r="P78" i="1"/>
  <c r="Q78" i="1" s="1"/>
  <c r="P81" i="1"/>
  <c r="Q81" i="1" s="1"/>
  <c r="P82" i="1"/>
  <c r="Q82" i="1" s="1"/>
  <c r="P83" i="1"/>
  <c r="Q83" i="1" s="1"/>
  <c r="P87" i="1"/>
  <c r="Q87" i="1" s="1"/>
  <c r="P89" i="1"/>
  <c r="Q89" i="1" s="1"/>
  <c r="P90" i="1"/>
  <c r="Q90" i="1" s="1"/>
  <c r="P91" i="1"/>
  <c r="Q91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10" i="1"/>
  <c r="Q110" i="1" s="1"/>
  <c r="P111" i="1"/>
  <c r="Q111" i="1" s="1"/>
  <c r="P112" i="1"/>
  <c r="Q112" i="1" s="1"/>
  <c r="P113" i="1"/>
  <c r="Q113" i="1" s="1"/>
  <c r="P114" i="1"/>
  <c r="Q114" i="1" s="1"/>
  <c r="P115" i="1"/>
  <c r="Q115" i="1" s="1"/>
  <c r="P116" i="1"/>
  <c r="Q116" i="1" s="1"/>
  <c r="P117" i="1"/>
  <c r="Q117" i="1" s="1"/>
  <c r="P118" i="1"/>
  <c r="Q118" i="1" s="1"/>
  <c r="P119" i="1"/>
  <c r="Q119" i="1" s="1"/>
  <c r="P121" i="1"/>
  <c r="Q121" i="1" s="1"/>
  <c r="P122" i="1"/>
  <c r="Q122" i="1" s="1"/>
  <c r="P123" i="1"/>
  <c r="Q123" i="1" s="1"/>
  <c r="P124" i="1"/>
  <c r="Q124" i="1" s="1"/>
  <c r="P125" i="1"/>
  <c r="Q125" i="1" s="1"/>
  <c r="P126" i="1"/>
  <c r="Q126" i="1" s="1"/>
  <c r="P127" i="1"/>
  <c r="Q127" i="1" s="1"/>
  <c r="P128" i="1"/>
  <c r="Q128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7" i="1"/>
  <c r="Q137" i="1" s="1"/>
  <c r="P138" i="1"/>
  <c r="Q138" i="1" s="1"/>
  <c r="P142" i="1"/>
  <c r="Q142" i="1" s="1"/>
  <c r="P143" i="1"/>
  <c r="Q143" i="1" s="1"/>
  <c r="P145" i="1"/>
  <c r="Q145" i="1" s="1"/>
  <c r="P149" i="1"/>
  <c r="Q149" i="1" s="1"/>
  <c r="P158" i="1"/>
  <c r="Q158" i="1" s="1"/>
  <c r="N12" i="1"/>
  <c r="O12" i="1" s="1"/>
  <c r="N13" i="1"/>
  <c r="O13" i="1" s="1"/>
  <c r="N14" i="1"/>
  <c r="O14" i="1" s="1"/>
  <c r="N15" i="1"/>
  <c r="O15" i="1" s="1"/>
  <c r="N20" i="1"/>
  <c r="O20" i="1" s="1"/>
  <c r="N22" i="1"/>
  <c r="O22" i="1" s="1"/>
  <c r="N31" i="1"/>
  <c r="O31" i="1" s="1"/>
  <c r="N32" i="1"/>
  <c r="O32" i="1" s="1"/>
  <c r="N34" i="1"/>
  <c r="O34" i="1" s="1"/>
  <c r="N35" i="1"/>
  <c r="O35" i="1" s="1"/>
  <c r="N36" i="1"/>
  <c r="O36" i="1" s="1"/>
  <c r="N37" i="1"/>
  <c r="O37" i="1" s="1"/>
  <c r="N38" i="1"/>
  <c r="O38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73" i="1"/>
  <c r="O73" i="1" s="1"/>
  <c r="N75" i="1"/>
  <c r="O75" i="1" s="1"/>
  <c r="N76" i="1"/>
  <c r="O76" i="1" s="1"/>
  <c r="N77" i="1"/>
  <c r="O77" i="1" s="1"/>
  <c r="N78" i="1"/>
  <c r="O78" i="1" s="1"/>
  <c r="N81" i="1"/>
  <c r="O81" i="1" s="1"/>
  <c r="N82" i="1"/>
  <c r="O82" i="1" s="1"/>
  <c r="N83" i="1"/>
  <c r="O83" i="1" s="1"/>
  <c r="N87" i="1"/>
  <c r="O87" i="1" s="1"/>
  <c r="N89" i="1"/>
  <c r="O89" i="1" s="1"/>
  <c r="N90" i="1"/>
  <c r="O90" i="1" s="1"/>
  <c r="N91" i="1"/>
  <c r="O91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O119" i="1" s="1"/>
  <c r="N121" i="1"/>
  <c r="O121" i="1" s="1"/>
  <c r="N122" i="1"/>
  <c r="O122" i="1" s="1"/>
  <c r="N123" i="1"/>
  <c r="O123" i="1" s="1"/>
  <c r="N124" i="1"/>
  <c r="O124" i="1" s="1"/>
  <c r="N125" i="1"/>
  <c r="O125" i="1" s="1"/>
  <c r="N126" i="1"/>
  <c r="O126" i="1" s="1"/>
  <c r="N127" i="1"/>
  <c r="O127" i="1" s="1"/>
  <c r="N128" i="1"/>
  <c r="O128" i="1" s="1"/>
  <c r="N129" i="1"/>
  <c r="O129" i="1" s="1"/>
  <c r="N130" i="1"/>
  <c r="O130" i="1" s="1"/>
  <c r="N131" i="1"/>
  <c r="O131" i="1" s="1"/>
  <c r="N132" i="1"/>
  <c r="O132" i="1" s="1"/>
  <c r="N133" i="1"/>
  <c r="O133" i="1" s="1"/>
  <c r="N134" i="1"/>
  <c r="O134" i="1" s="1"/>
  <c r="N137" i="1"/>
  <c r="O137" i="1" s="1"/>
  <c r="N138" i="1"/>
  <c r="O138" i="1" s="1"/>
  <c r="N142" i="1"/>
  <c r="O142" i="1" s="1"/>
  <c r="N143" i="1"/>
  <c r="O143" i="1" s="1"/>
  <c r="N145" i="1"/>
  <c r="O145" i="1" s="1"/>
  <c r="N149" i="1"/>
  <c r="O149" i="1" s="1"/>
  <c r="N158" i="1"/>
  <c r="O158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73" i="1"/>
  <c r="M73" i="1" s="1"/>
  <c r="L75" i="1"/>
  <c r="M75" i="1" s="1"/>
  <c r="L76" i="1"/>
  <c r="M76" i="1" s="1"/>
  <c r="L77" i="1"/>
  <c r="M77" i="1" s="1"/>
  <c r="L78" i="1"/>
  <c r="M78" i="1" s="1"/>
  <c r="L81" i="1"/>
  <c r="M81" i="1" s="1"/>
  <c r="L82" i="1"/>
  <c r="M82" i="1" s="1"/>
  <c r="L83" i="1"/>
  <c r="M83" i="1" s="1"/>
  <c r="L87" i="1"/>
  <c r="M87" i="1" s="1"/>
  <c r="L89" i="1"/>
  <c r="M89" i="1" s="1"/>
  <c r="L90" i="1"/>
  <c r="M90" i="1" s="1"/>
  <c r="L91" i="1"/>
  <c r="M91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7" i="1"/>
  <c r="M137" i="1" s="1"/>
  <c r="L138" i="1"/>
  <c r="M138" i="1" s="1"/>
  <c r="L142" i="1"/>
  <c r="M142" i="1" s="1"/>
  <c r="L143" i="1"/>
  <c r="M143" i="1" s="1"/>
  <c r="L145" i="1"/>
  <c r="M145" i="1" s="1"/>
  <c r="L149" i="1"/>
  <c r="M149" i="1" s="1"/>
  <c r="L158" i="1"/>
  <c r="M158" i="1" s="1"/>
  <c r="L12" i="1"/>
  <c r="M12" i="1" s="1"/>
  <c r="L13" i="1"/>
  <c r="M13" i="1" s="1"/>
  <c r="L14" i="1"/>
  <c r="M14" i="1" s="1"/>
  <c r="L15" i="1"/>
  <c r="M15" i="1" s="1"/>
  <c r="L20" i="1"/>
  <c r="M20" i="1" s="1"/>
  <c r="L22" i="1"/>
  <c r="M22" i="1" s="1"/>
  <c r="L31" i="1"/>
  <c r="M31" i="1" s="1"/>
  <c r="L32" i="1"/>
  <c r="M32" i="1" s="1"/>
  <c r="L34" i="1"/>
  <c r="M34" i="1" s="1"/>
  <c r="L35" i="1"/>
  <c r="M35" i="1" s="1"/>
  <c r="L36" i="1"/>
  <c r="M36" i="1" s="1"/>
  <c r="L37" i="1"/>
  <c r="M37" i="1" s="1"/>
  <c r="L38" i="1"/>
  <c r="M38" i="1" s="1"/>
  <c r="L41" i="1"/>
  <c r="M41" i="1" s="1"/>
  <c r="L42" i="1"/>
  <c r="M42" i="1" s="1"/>
  <c r="H42" i="1" l="1"/>
  <c r="H41" i="1"/>
  <c r="H46" i="1"/>
  <c r="H14" i="1"/>
  <c r="H22" i="1"/>
  <c r="H43" i="1"/>
  <c r="H47" i="1"/>
  <c r="H20" i="1"/>
  <c r="H31" i="1"/>
  <c r="H44" i="1"/>
  <c r="H45" i="1"/>
  <c r="H15" i="1"/>
</calcChain>
</file>

<file path=xl/sharedStrings.xml><?xml version="1.0" encoding="utf-8"?>
<sst xmlns="http://schemas.openxmlformats.org/spreadsheetml/2006/main" count="384" uniqueCount="222">
  <si>
    <t>E3 SAXO CLASSIC  - UCI 1.NC - MJ - vrijdag 27 maart 2026</t>
  </si>
  <si>
    <t>km +</t>
  </si>
  <si>
    <t>Prov</t>
  </si>
  <si>
    <t>stad/ville/city</t>
  </si>
  <si>
    <t>km-</t>
  </si>
  <si>
    <t>km/h</t>
  </si>
  <si>
    <t>W-VL</t>
  </si>
  <si>
    <t>Harelbeke</t>
  </si>
  <si>
    <t>Officieuze Start</t>
  </si>
  <si>
    <t>a</t>
  </si>
  <si>
    <t>Stasegemsesteenweg</t>
  </si>
  <si>
    <t>b</t>
  </si>
  <si>
    <t>rondpunt RD</t>
  </si>
  <si>
    <t>Stasegemsestraat</t>
  </si>
  <si>
    <t>c</t>
  </si>
  <si>
    <t>RD</t>
  </si>
  <si>
    <t>Andries Pevernagestraat</t>
  </si>
  <si>
    <t>d</t>
  </si>
  <si>
    <t>Rondpunt Rechts</t>
  </si>
  <si>
    <t>Marktstraat N43</t>
  </si>
  <si>
    <t>e</t>
  </si>
  <si>
    <t>Gentstraat</t>
  </si>
  <si>
    <t>f</t>
  </si>
  <si>
    <t>Gentsesteenweg</t>
  </si>
  <si>
    <t>g</t>
  </si>
  <si>
    <t>Ringlaan N36 - E3 TUNNEL</t>
  </si>
  <si>
    <t xml:space="preserve">Officiële Start </t>
  </si>
  <si>
    <t>Gentsesteenweg N43 -  huisnr 129</t>
  </si>
  <si>
    <t xml:space="preserve">Na 3,2 km  Neutralisatie </t>
  </si>
  <si>
    <t>Waregem - Desselgem</t>
  </si>
  <si>
    <t>Rechts</t>
  </si>
  <si>
    <t>Sprietestraat - Desselgemseweg</t>
  </si>
  <si>
    <t>Deerlijk</t>
  </si>
  <si>
    <t>Links</t>
  </si>
  <si>
    <t>Waregemstraat - Deerlijkseweg</t>
  </si>
  <si>
    <t>Waregem - Nieuwenhove</t>
  </si>
  <si>
    <t>Nieuwenhovestraat</t>
  </si>
  <si>
    <t>Platanendreef</t>
  </si>
  <si>
    <t>Blauwe Zwaanstraat</t>
  </si>
  <si>
    <t>Ingooigemstraat - Brandgatstraat</t>
  </si>
  <si>
    <t>Engeldreef</t>
  </si>
  <si>
    <t>Vichtesteenweg</t>
  </si>
  <si>
    <t>RP - RD</t>
  </si>
  <si>
    <t>Heuntjesstraat</t>
  </si>
  <si>
    <t>Keerstraat</t>
  </si>
  <si>
    <t>O-VL</t>
  </si>
  <si>
    <t>Wortegem - Petegem</t>
  </si>
  <si>
    <t>Waregemseweg</t>
  </si>
  <si>
    <t>Oudenaardseweg N494</t>
  </si>
  <si>
    <t xml:space="preserve">Oudenaardseweg </t>
  </si>
  <si>
    <t>Oudenaarde</t>
  </si>
  <si>
    <t>Wortegemstraat</t>
  </si>
  <si>
    <t>Doornikse Heerweg</t>
  </si>
  <si>
    <t xml:space="preserve">Links </t>
  </si>
  <si>
    <t>Deinzestraat N454</t>
  </si>
  <si>
    <t>Westerring N60</t>
  </si>
  <si>
    <t>RP RD</t>
  </si>
  <si>
    <t>RP Rechts</t>
  </si>
  <si>
    <t>Graaf van Landastraat N441</t>
  </si>
  <si>
    <t>Oudenaarde - Eine</t>
  </si>
  <si>
    <t>Ohiostraat N441</t>
  </si>
  <si>
    <t>TREIN</t>
  </si>
  <si>
    <t xml:space="preserve">Spoorweg </t>
  </si>
  <si>
    <t>lijn 86 - ow 49 : 11.37 - 11.48</t>
  </si>
  <si>
    <t>BEGIN</t>
  </si>
  <si>
    <t>BEVOORRADING / RAVITAILLEMENT / FOOD SUPPLIES</t>
  </si>
  <si>
    <t>Oudenaarde - Ename</t>
  </si>
  <si>
    <t>Nederenamestraat</t>
  </si>
  <si>
    <t>Abdijstraat N46</t>
  </si>
  <si>
    <t>Beaucarnestraat N441</t>
  </si>
  <si>
    <t>1,2 km kassei</t>
  </si>
  <si>
    <t>Oudenaarde - Mater</t>
  </si>
  <si>
    <t>Zwijndries N441</t>
  </si>
  <si>
    <t>1   Katteberg</t>
  </si>
  <si>
    <t>750m - gem 6 % - max 11%</t>
  </si>
  <si>
    <t>Natendries N441</t>
  </si>
  <si>
    <t>Holleweg N441</t>
  </si>
  <si>
    <t>1,5 km kassei</t>
  </si>
  <si>
    <t>Hauwaart N8</t>
  </si>
  <si>
    <t>FOOD &amp; LITTER ZONE</t>
  </si>
  <si>
    <t>Horebeke</t>
  </si>
  <si>
    <t>Heerweg - Herreweg N8</t>
  </si>
  <si>
    <t>Brakel - Zegelsem</t>
  </si>
  <si>
    <t>Oudenaardsestraat N8</t>
  </si>
  <si>
    <t>Kleibergstraat N8</t>
  </si>
  <si>
    <t>Brakel</t>
  </si>
  <si>
    <t>Jagersstraat N8</t>
  </si>
  <si>
    <t>Geraardbergsestraat N493</t>
  </si>
  <si>
    <t>Steenweg</t>
  </si>
  <si>
    <t>Brakel - Parike</t>
  </si>
  <si>
    <t>Molenstraat</t>
  </si>
  <si>
    <t>Rondpunt RD</t>
  </si>
  <si>
    <t>Priemstraat</t>
  </si>
  <si>
    <t>LITTER ZONE</t>
  </si>
  <si>
    <t>Steenberg</t>
  </si>
  <si>
    <t>T rechts</t>
  </si>
  <si>
    <t>Muiterij</t>
  </si>
  <si>
    <t>Brakel - Everbeek</t>
  </si>
  <si>
    <t>Maandagstraat - Motte</t>
  </si>
  <si>
    <t>HENEG</t>
  </si>
  <si>
    <t>Vloesberg - Flobecq</t>
  </si>
  <si>
    <t>T links</t>
  </si>
  <si>
    <t>Motte - Potterée</t>
  </si>
  <si>
    <t>Rue Georges Jouret</t>
  </si>
  <si>
    <t>Rue du Fresnoit</t>
  </si>
  <si>
    <t>Marais a Leau</t>
  </si>
  <si>
    <t>Géron</t>
  </si>
  <si>
    <t xml:space="preserve"> Paillart</t>
  </si>
  <si>
    <t>2   La Houppe</t>
  </si>
  <si>
    <t>1880m - gem 4,8% - max 10%</t>
  </si>
  <si>
    <t xml:space="preserve">D’hoppe </t>
  </si>
  <si>
    <t>T kruispunt links</t>
  </si>
  <si>
    <t xml:space="preserve">D’hoppe - Ninoofsesteenweg N48 </t>
  </si>
  <si>
    <t>Quatre-Vents</t>
  </si>
  <si>
    <t>Maarkedal</t>
  </si>
  <si>
    <t>Koekamerstraat</t>
  </si>
  <si>
    <t>Ronsestraat N454</t>
  </si>
  <si>
    <t>Langestraat N454 -Hofveldstraat</t>
  </si>
  <si>
    <t>Schorissestraat</t>
  </si>
  <si>
    <t>Maarkadal - Maarke Kerkem</t>
  </si>
  <si>
    <t xml:space="preserve">Rechts </t>
  </si>
  <si>
    <t>Kabuize</t>
  </si>
  <si>
    <t>Boigneberg</t>
  </si>
  <si>
    <t>3   Boigneberg</t>
  </si>
  <si>
    <t>1000m - gem 5,2% - max 12,3%</t>
  </si>
  <si>
    <t>Kapelleberg</t>
  </si>
  <si>
    <t>gevaarlijke afdaling</t>
  </si>
  <si>
    <t>Kokerellestraat</t>
  </si>
  <si>
    <t>Maarkeweg N457</t>
  </si>
  <si>
    <t>Eikenberg</t>
  </si>
  <si>
    <t>4 Eikenberg</t>
  </si>
  <si>
    <t>1250m - gem 6,2% - max 10%</t>
  </si>
  <si>
    <t>Kerzelare N8</t>
  </si>
  <si>
    <t>Ommelozen Boom</t>
  </si>
  <si>
    <t>Ladeuzestraat</t>
  </si>
  <si>
    <t xml:space="preserve">Ladeuze </t>
  </si>
  <si>
    <t>Maarkendries N457</t>
  </si>
  <si>
    <t>Maalzaakstraat</t>
  </si>
  <si>
    <t>Lijn 86 - ow 36 : 12.39 - 13.04</t>
  </si>
  <si>
    <t>Mariaborrestraat</t>
  </si>
  <si>
    <t>Ronseweg N60</t>
  </si>
  <si>
    <t>Maarkedal - Nukerke</t>
  </si>
  <si>
    <t>Elsstraat</t>
  </si>
  <si>
    <t>Oudenaarde - Melden</t>
  </si>
  <si>
    <t>Rotelenberg</t>
  </si>
  <si>
    <t>Meldenstraat</t>
  </si>
  <si>
    <t>Berchemweg N8</t>
  </si>
  <si>
    <t>Hevelweg</t>
  </si>
  <si>
    <t>Hevelweg - Neerhofstraat</t>
  </si>
  <si>
    <t>links</t>
  </si>
  <si>
    <t>Boelaertstraat</t>
  </si>
  <si>
    <t>Kluisbergen - Zulzeke</t>
  </si>
  <si>
    <t>Driesstraat</t>
  </si>
  <si>
    <t>Dalstraat</t>
  </si>
  <si>
    <t>Kosterstraat</t>
  </si>
  <si>
    <t>Kalverstraat</t>
  </si>
  <si>
    <t>5  Kapelberg</t>
  </si>
  <si>
    <t>750m - gem 7,1% - max 14%</t>
  </si>
  <si>
    <t>Ter Boekerstraat</t>
  </si>
  <si>
    <t>Lamontstraat</t>
  </si>
  <si>
    <t>Kluisbergen - Kwaremont</t>
  </si>
  <si>
    <t>Kalkovenstraat</t>
  </si>
  <si>
    <t>Middelloopstraat</t>
  </si>
  <si>
    <t>Paterbergstraat</t>
  </si>
  <si>
    <t>6  Paterberg</t>
  </si>
  <si>
    <t>400m - gem 12,9% - max 20,3%</t>
  </si>
  <si>
    <t>kasseien</t>
  </si>
  <si>
    <t xml:space="preserve">Stooktestraat </t>
  </si>
  <si>
    <t>Kluisbergen - Berchem</t>
  </si>
  <si>
    <t>Bruggestraat</t>
  </si>
  <si>
    <t>Broektestraat</t>
  </si>
  <si>
    <t>7  Oude Kwaremont</t>
  </si>
  <si>
    <t xml:space="preserve">2200m - gem 4% - max 11,6% </t>
  </si>
  <si>
    <t>Schilderstraat</t>
  </si>
  <si>
    <t xml:space="preserve">Ronse Baan N36 </t>
  </si>
  <si>
    <t>Ronse - Klijpe</t>
  </si>
  <si>
    <t>Berchemstesteenweg N36</t>
  </si>
  <si>
    <t xml:space="preserve">Rozenaaksesteenweg </t>
  </si>
  <si>
    <t>De Klyte</t>
  </si>
  <si>
    <t>Karnemelkbeekstraat</t>
  </si>
  <si>
    <t>8  E3-COL Karnemelkbeekstr.</t>
  </si>
  <si>
    <t>1530m - 4,9% - max 18%</t>
  </si>
  <si>
    <t>Ronde Van Vlaanderenstraat</t>
  </si>
  <si>
    <t>Stationstraat N36</t>
  </si>
  <si>
    <t>Kerkstraat N36</t>
  </si>
  <si>
    <t>RP - Links</t>
  </si>
  <si>
    <t>Brugstraat N8</t>
  </si>
  <si>
    <t>richting Kerkhove</t>
  </si>
  <si>
    <t>Avelgem - Kerkhove</t>
  </si>
  <si>
    <t>rondpunt rechts</t>
  </si>
  <si>
    <t xml:space="preserve">Oudenaardsesteenweg N453 </t>
  </si>
  <si>
    <t>Anzegem - Kaster</t>
  </si>
  <si>
    <t>Varent N382A</t>
  </si>
  <si>
    <t>Tiegemstraat N36</t>
  </si>
  <si>
    <t>Anzegem - Tiegem</t>
  </si>
  <si>
    <t>Kapellestraat N494</t>
  </si>
  <si>
    <t xml:space="preserve">EINDE </t>
  </si>
  <si>
    <t>9  Tiegemberg</t>
  </si>
  <si>
    <t>750m - gem 5,6% - max 9%</t>
  </si>
  <si>
    <t>Hellestraat</t>
  </si>
  <si>
    <t>Anzegem - Ingooigem</t>
  </si>
  <si>
    <t>Stijn Streuvelstraat N36</t>
  </si>
  <si>
    <t>Ingooigemstraat N36</t>
  </si>
  <si>
    <t>Anzegem - Vichte</t>
  </si>
  <si>
    <t>Peter Benoitstraat N36</t>
  </si>
  <si>
    <t>Harelbekestraat N36</t>
  </si>
  <si>
    <t>Vichtesteenweg N36</t>
  </si>
  <si>
    <t>Wafelstraat</t>
  </si>
  <si>
    <t>Klijtstraat</t>
  </si>
  <si>
    <t>Pontstraat</t>
  </si>
  <si>
    <t>Ringlaan N36</t>
  </si>
  <si>
    <t>Gentsesteenweg N43</t>
  </si>
  <si>
    <t>Gentsestraat N43</t>
  </si>
  <si>
    <t>Rondpunt links</t>
  </si>
  <si>
    <t>Rondpunt rechts</t>
  </si>
  <si>
    <t>Gulden-Sporenstraat</t>
  </si>
  <si>
    <t>Berkenlaan</t>
  </si>
  <si>
    <t>Acacialaan</t>
  </si>
  <si>
    <t>AANKOMST / ARRIVÉE / FINISH</t>
  </si>
  <si>
    <t>Anzegem</t>
  </si>
  <si>
    <t xml:space="preserve">Maarkedal </t>
  </si>
  <si>
    <t>BOTTLE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</si>
</sst>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name val="Calibri"/>
      <family val="2"/>
      <scheme val="minor"/>
    </font>
    <font>
      <sz val="11"/>
      <color rgb="FFCC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FF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CC0000"/>
      <name val="Calibri"/>
      <family val="2"/>
      <scheme val="minor"/>
    </font>
    <font>
      <i/>
      <sz val="14"/>
      <color theme="1" tint="0.249977111117893"/>
      <name val="Calibri"/>
      <family val="2"/>
      <scheme val="minor"/>
    </font>
    <font>
      <i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7" borderId="0" xfId="0" applyFill="1"/>
    <xf numFmtId="0" fontId="4" fillId="0" borderId="0" xfId="0" applyFont="1"/>
    <xf numFmtId="0" fontId="3" fillId="0" borderId="0" xfId="0" applyFont="1"/>
    <xf numFmtId="0" fontId="5" fillId="0" borderId="0" xfId="0" applyFont="1"/>
    <xf numFmtId="0" fontId="1" fillId="7" borderId="0" xfId="0" applyFont="1" applyFill="1" applyAlignment="1">
      <alignment horizontal="center"/>
    </xf>
    <xf numFmtId="1" fontId="0" fillId="0" borderId="0" xfId="0" applyNumberFormat="1"/>
    <xf numFmtId="2" fontId="0" fillId="0" borderId="0" xfId="0" applyNumberFormat="1"/>
    <xf numFmtId="165" fontId="0" fillId="0" borderId="0" xfId="0" applyNumberFormat="1"/>
    <xf numFmtId="1" fontId="4" fillId="0" borderId="0" xfId="0" applyNumberFormat="1" applyFont="1"/>
    <xf numFmtId="2" fontId="4" fillId="0" borderId="0" xfId="0" applyNumberFormat="1" applyFont="1"/>
    <xf numFmtId="165" fontId="4" fillId="0" borderId="0" xfId="0" applyNumberFormat="1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2" fontId="5" fillId="0" borderId="0" xfId="0" applyNumberFormat="1" applyFont="1"/>
    <xf numFmtId="165" fontId="5" fillId="0" borderId="0" xfId="0" applyNumberFormat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" fontId="1" fillId="7" borderId="0" xfId="0" applyNumberFormat="1" applyFont="1" applyFill="1" applyAlignment="1">
      <alignment horizontal="center"/>
    </xf>
    <xf numFmtId="0" fontId="1" fillId="7" borderId="0" xfId="0" applyFont="1" applyFill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6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7" fillId="6" borderId="0" xfId="0" applyFont="1" applyFill="1"/>
    <xf numFmtId="0" fontId="9" fillId="2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/>
    <xf numFmtId="0" fontId="12" fillId="6" borderId="0" xfId="0" applyFont="1" applyFill="1" applyAlignment="1">
      <alignment horizontal="center"/>
    </xf>
    <xf numFmtId="164" fontId="9" fillId="0" borderId="0" xfId="0" applyNumberFormat="1" applyFont="1" applyAlignment="1">
      <alignment horizontal="center"/>
    </xf>
    <xf numFmtId="165" fontId="7" fillId="6" borderId="0" xfId="0" applyNumberFormat="1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13" fillId="5" borderId="0" xfId="0" applyFont="1" applyFill="1"/>
    <xf numFmtId="0" fontId="14" fillId="5" borderId="0" xfId="0" applyFont="1" applyFill="1"/>
    <xf numFmtId="165" fontId="9" fillId="6" borderId="0" xfId="0" applyNumberFormat="1" applyFont="1" applyFill="1" applyAlignment="1">
      <alignment horizontal="center"/>
    </xf>
    <xf numFmtId="164" fontId="9" fillId="7" borderId="0" xfId="0" applyNumberFormat="1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165" fontId="13" fillId="6" borderId="0" xfId="0" applyNumberFormat="1" applyFont="1" applyFill="1" applyAlignment="1">
      <alignment horizontal="center"/>
    </xf>
    <xf numFmtId="0" fontId="13" fillId="8" borderId="0" xfId="0" applyFont="1" applyFill="1" applyAlignment="1">
      <alignment horizontal="center"/>
    </xf>
    <xf numFmtId="0" fontId="8" fillId="10" borderId="0" xfId="0" applyFont="1" applyFill="1" applyAlignment="1">
      <alignment horizontal="center"/>
    </xf>
    <xf numFmtId="0" fontId="7" fillId="0" borderId="0" xfId="0" applyFont="1"/>
    <xf numFmtId="165" fontId="15" fillId="6" borderId="0" xfId="0" applyNumberFormat="1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16" fillId="0" borderId="0" xfId="0" applyFont="1"/>
    <xf numFmtId="0" fontId="17" fillId="0" borderId="0" xfId="0" applyFont="1"/>
    <xf numFmtId="0" fontId="17" fillId="10" borderId="0" xfId="0" applyFont="1" applyFill="1" applyAlignment="1">
      <alignment horizontal="center"/>
    </xf>
    <xf numFmtId="0" fontId="16" fillId="10" borderId="0" xfId="0" applyFont="1" applyFill="1" applyAlignment="1">
      <alignment horizontal="center"/>
    </xf>
    <xf numFmtId="0" fontId="8" fillId="3" borderId="0" xfId="0" applyFont="1" applyFill="1"/>
    <xf numFmtId="0" fontId="7" fillId="3" borderId="0" xfId="0" applyFont="1" applyFill="1"/>
    <xf numFmtId="0" fontId="7" fillId="5" borderId="0" xfId="0" applyFont="1" applyFill="1"/>
    <xf numFmtId="0" fontId="8" fillId="9" borderId="0" xfId="0" applyFont="1" applyFill="1" applyAlignment="1">
      <alignment horizontal="center"/>
    </xf>
    <xf numFmtId="165" fontId="18" fillId="6" borderId="0" xfId="0" applyNumberFormat="1" applyFont="1" applyFill="1" applyAlignment="1">
      <alignment horizontal="center"/>
    </xf>
    <xf numFmtId="0" fontId="7" fillId="9" borderId="0" xfId="0" applyFont="1" applyFill="1" applyAlignment="1">
      <alignment horizontal="center"/>
    </xf>
    <xf numFmtId="165" fontId="19" fillId="6" borderId="0" xfId="0" applyNumberFormat="1" applyFont="1" applyFill="1" applyAlignment="1">
      <alignment horizontal="center"/>
    </xf>
    <xf numFmtId="0" fontId="8" fillId="0" borderId="0" xfId="0" applyFont="1"/>
    <xf numFmtId="0" fontId="14" fillId="3" borderId="0" xfId="0" applyFont="1" applyFill="1"/>
    <xf numFmtId="0" fontId="8" fillId="11" borderId="0" xfId="0" applyFont="1" applyFill="1"/>
    <xf numFmtId="0" fontId="7" fillId="11" borderId="0" xfId="0" applyFont="1" applyFill="1"/>
    <xf numFmtId="0" fontId="8" fillId="4" borderId="0" xfId="0" applyFont="1" applyFill="1"/>
    <xf numFmtId="1" fontId="9" fillId="6" borderId="0" xfId="0" applyNumberFormat="1" applyFont="1" applyFill="1" applyAlignment="1">
      <alignment horizontal="center"/>
    </xf>
    <xf numFmtId="0" fontId="8" fillId="5" borderId="0" xfId="0" applyFont="1" applyFill="1"/>
    <xf numFmtId="0" fontId="7" fillId="4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00FF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72"/>
  <sheetViews>
    <sheetView tabSelected="1" topLeftCell="A136" zoomScaleNormal="100" workbookViewId="0">
      <selection activeCell="E170" sqref="E170"/>
    </sheetView>
  </sheetViews>
  <sheetFormatPr defaultRowHeight="15" x14ac:dyDescent="0.25"/>
  <cols>
    <col min="1" max="1" width="7.7109375" style="1" customWidth="1"/>
    <col min="2" max="2" width="8.85546875" style="1" customWidth="1"/>
    <col min="3" max="3" width="9" style="1" customWidth="1"/>
    <col min="4" max="4" width="35.7109375" customWidth="1"/>
    <col min="5" max="5" width="36" customWidth="1"/>
    <col min="6" max="6" width="36.85546875" customWidth="1"/>
    <col min="7" max="7" width="31.140625" customWidth="1"/>
    <col min="9" max="10" width="8.85546875" style="6"/>
    <col min="11" max="11" width="8.85546875" style="6" customWidth="1"/>
    <col min="12" max="14" width="0" hidden="1" customWidth="1"/>
    <col min="15" max="15" width="0.140625" customWidth="1"/>
    <col min="16" max="16" width="0.28515625" hidden="1" customWidth="1"/>
    <col min="17" max="17" width="0.42578125" hidden="1" customWidth="1"/>
    <col min="18" max="18" width="0.5703125" hidden="1" customWidth="1"/>
    <col min="19" max="20" width="0" hidden="1" customWidth="1"/>
    <col min="21" max="21" width="1.42578125" hidden="1" customWidth="1"/>
    <col min="22" max="22" width="16.42578125" style="1" customWidth="1"/>
  </cols>
  <sheetData>
    <row r="1" spans="1:22" ht="18.75" x14ac:dyDescent="0.3">
      <c r="A1" s="26"/>
      <c r="B1" s="27"/>
      <c r="C1" s="28"/>
      <c r="D1" s="29"/>
      <c r="E1" s="30" t="s">
        <v>0</v>
      </c>
      <c r="F1" s="29"/>
      <c r="G1" s="29"/>
      <c r="H1" s="31"/>
      <c r="I1" s="32">
        <v>40</v>
      </c>
      <c r="J1" s="32">
        <v>43</v>
      </c>
      <c r="K1" s="32">
        <v>46</v>
      </c>
      <c r="V1" s="3"/>
    </row>
    <row r="2" spans="1:22" ht="18.75" x14ac:dyDescent="0.3">
      <c r="A2" s="26"/>
      <c r="B2" s="27" t="s">
        <v>1</v>
      </c>
      <c r="C2" s="28" t="s">
        <v>2</v>
      </c>
      <c r="D2" s="29" t="s">
        <v>3</v>
      </c>
      <c r="E2" s="29"/>
      <c r="F2" s="29"/>
      <c r="G2" s="29"/>
      <c r="H2" s="27" t="s">
        <v>4</v>
      </c>
      <c r="I2" s="32" t="s">
        <v>5</v>
      </c>
      <c r="J2" s="32" t="s">
        <v>5</v>
      </c>
      <c r="K2" s="32" t="s">
        <v>5</v>
      </c>
      <c r="V2" s="3"/>
    </row>
    <row r="3" spans="1:22" ht="18.75" x14ac:dyDescent="0.3">
      <c r="A3" s="26"/>
      <c r="B3" s="27"/>
      <c r="C3" s="33" t="s">
        <v>6</v>
      </c>
      <c r="D3" s="34" t="s">
        <v>7</v>
      </c>
      <c r="E3" s="34"/>
      <c r="F3" s="35" t="s">
        <v>8</v>
      </c>
      <c r="G3" s="34"/>
      <c r="H3" s="36"/>
      <c r="I3" s="37">
        <v>0.45833333333333331</v>
      </c>
      <c r="J3" s="37">
        <v>0.45833333333333331</v>
      </c>
      <c r="K3" s="37">
        <v>0.45833333333333331</v>
      </c>
      <c r="V3" s="3"/>
    </row>
    <row r="4" spans="1:22" ht="18.75" x14ac:dyDescent="0.3">
      <c r="A4" s="26" t="s">
        <v>9</v>
      </c>
      <c r="B4" s="38">
        <v>0</v>
      </c>
      <c r="C4" s="39"/>
      <c r="D4" s="34"/>
      <c r="E4" s="34"/>
      <c r="F4" s="34" t="s">
        <v>10</v>
      </c>
      <c r="G4" s="34"/>
      <c r="H4" s="36"/>
      <c r="I4" s="37"/>
      <c r="J4" s="37"/>
      <c r="K4" s="37"/>
      <c r="V4" s="3"/>
    </row>
    <row r="5" spans="1:22" ht="18.75" x14ac:dyDescent="0.3">
      <c r="A5" s="26" t="s">
        <v>11</v>
      </c>
      <c r="B5" s="38">
        <v>0.308</v>
      </c>
      <c r="C5" s="39"/>
      <c r="D5" s="34"/>
      <c r="E5" s="34" t="s">
        <v>12</v>
      </c>
      <c r="F5" s="34" t="s">
        <v>13</v>
      </c>
      <c r="G5" s="34"/>
      <c r="H5" s="36"/>
      <c r="I5" s="37"/>
      <c r="J5" s="37"/>
      <c r="K5" s="37"/>
      <c r="M5">
        <v>25</v>
      </c>
      <c r="V5" s="3"/>
    </row>
    <row r="6" spans="1:22" ht="18.75" x14ac:dyDescent="0.3">
      <c r="A6" s="26" t="s">
        <v>14</v>
      </c>
      <c r="B6" s="38">
        <v>0.80200000000000005</v>
      </c>
      <c r="C6" s="39"/>
      <c r="D6" s="34"/>
      <c r="E6" s="34" t="s">
        <v>15</v>
      </c>
      <c r="F6" s="34" t="s">
        <v>16</v>
      </c>
      <c r="G6" s="34"/>
      <c r="H6" s="36"/>
      <c r="I6" s="37"/>
      <c r="J6" s="37"/>
      <c r="K6" s="37"/>
      <c r="V6" s="3"/>
    </row>
    <row r="7" spans="1:22" ht="18.75" x14ac:dyDescent="0.3">
      <c r="A7" s="26" t="s">
        <v>17</v>
      </c>
      <c r="B7" s="38">
        <v>1.1100000000000001</v>
      </c>
      <c r="C7" s="39"/>
      <c r="D7" s="34"/>
      <c r="E7" s="34" t="s">
        <v>18</v>
      </c>
      <c r="F7" s="34" t="s">
        <v>19</v>
      </c>
      <c r="G7" s="34"/>
      <c r="H7" s="36"/>
      <c r="I7" s="37"/>
      <c r="J7" s="37"/>
      <c r="K7" s="37"/>
      <c r="V7" s="3"/>
    </row>
    <row r="8" spans="1:22" ht="18.75" x14ac:dyDescent="0.3">
      <c r="A8" s="26" t="s">
        <v>20</v>
      </c>
      <c r="B8" s="38">
        <v>1.6</v>
      </c>
      <c r="C8" s="39"/>
      <c r="D8" s="34"/>
      <c r="E8" s="34" t="s">
        <v>15</v>
      </c>
      <c r="F8" s="34" t="s">
        <v>21</v>
      </c>
      <c r="G8" s="34"/>
      <c r="H8" s="36"/>
      <c r="I8" s="37"/>
      <c r="J8" s="37"/>
      <c r="K8" s="37"/>
      <c r="V8" s="3"/>
    </row>
    <row r="9" spans="1:22" ht="18.75" x14ac:dyDescent="0.3">
      <c r="A9" s="26" t="s">
        <v>22</v>
      </c>
      <c r="B9" s="38">
        <v>2.1</v>
      </c>
      <c r="C9" s="39"/>
      <c r="D9" s="34"/>
      <c r="E9" s="34" t="s">
        <v>15</v>
      </c>
      <c r="F9" s="34" t="s">
        <v>23</v>
      </c>
      <c r="G9" s="34"/>
      <c r="H9" s="36"/>
      <c r="I9" s="37"/>
      <c r="J9" s="37"/>
      <c r="K9" s="37"/>
      <c r="V9" s="3"/>
    </row>
    <row r="10" spans="1:22" ht="18.75" x14ac:dyDescent="0.3">
      <c r="A10" s="26" t="s">
        <v>24</v>
      </c>
      <c r="B10" s="38">
        <v>2.8</v>
      </c>
      <c r="C10" s="39"/>
      <c r="D10" s="34"/>
      <c r="E10" s="34" t="s">
        <v>15</v>
      </c>
      <c r="F10" s="34" t="s">
        <v>25</v>
      </c>
      <c r="G10" s="34"/>
      <c r="H10" s="36"/>
      <c r="I10" s="37"/>
      <c r="J10" s="37"/>
      <c r="K10" s="37"/>
      <c r="V10" s="3">
        <v>28</v>
      </c>
    </row>
    <row r="11" spans="1:22" s="4" customFormat="1" ht="18.75" customHeight="1" x14ac:dyDescent="0.3">
      <c r="A11" s="40">
        <v>1</v>
      </c>
      <c r="B11" s="38">
        <v>0</v>
      </c>
      <c r="C11" s="39"/>
      <c r="D11" s="41"/>
      <c r="E11" s="42" t="s">
        <v>26</v>
      </c>
      <c r="F11" s="42" t="s">
        <v>27</v>
      </c>
      <c r="G11" s="42" t="s">
        <v>28</v>
      </c>
      <c r="H11" s="43">
        <v>135.80000000000001</v>
      </c>
      <c r="I11" s="44">
        <v>0.46319444444444446</v>
      </c>
      <c r="J11" s="44">
        <f>I11</f>
        <v>0.46319444444444446</v>
      </c>
      <c r="K11" s="44">
        <f>I11</f>
        <v>0.46319444444444446</v>
      </c>
      <c r="M11" s="23">
        <v>11</v>
      </c>
      <c r="R11" s="24"/>
      <c r="V11" s="8"/>
    </row>
    <row r="12" spans="1:22" ht="18.75" x14ac:dyDescent="0.3">
      <c r="A12" s="26">
        <v>2</v>
      </c>
      <c r="B12" s="38">
        <v>2.7</v>
      </c>
      <c r="C12" s="39"/>
      <c r="D12" s="45" t="s">
        <v>29</v>
      </c>
      <c r="E12" s="45" t="s">
        <v>30</v>
      </c>
      <c r="F12" s="45" t="s">
        <v>31</v>
      </c>
      <c r="G12" s="45"/>
      <c r="H12" s="43">
        <f t="shared" ref="H12:H37" si="0">$H$11-B12</f>
        <v>133.10000000000002</v>
      </c>
      <c r="I12" s="37" t="str">
        <f t="shared" ref="I12:I37" si="1">TEXT(((B12/$I$1)/24)+$I$11,"u:mm")</f>
        <v>11:11</v>
      </c>
      <c r="J12" s="37" t="str">
        <f t="shared" ref="J12:J37" si="2">TEXT(((B12/$J$1)/24)+$J$11,"u:mm")</f>
        <v>11:10</v>
      </c>
      <c r="K12" s="37" t="str">
        <f t="shared" ref="K12:K37" si="3">TEXT(((B12/$K$1)/24)+$K$11,"u:mm")</f>
        <v>11:10</v>
      </c>
      <c r="L12" s="9">
        <f t="shared" ref="L12:L29" si="4">(B12/$I$1)*60</f>
        <v>4.0500000000000007</v>
      </c>
      <c r="M12" s="9">
        <f t="shared" ref="M12:M34" si="5">L12+$M$11</f>
        <v>15.05</v>
      </c>
      <c r="N12" s="10">
        <f t="shared" ref="N12:N29" si="6">(B12/$J$1)*60</f>
        <v>3.7674418604651168</v>
      </c>
      <c r="O12" s="9">
        <f t="shared" ref="O12:O36" si="7">N12+$M$11</f>
        <v>14.767441860465116</v>
      </c>
      <c r="P12" s="11">
        <f t="shared" ref="P12:P29" si="8">(B12/$K$1)*60</f>
        <v>3.5217391304347827</v>
      </c>
      <c r="Q12" s="9">
        <f t="shared" ref="Q12:Q40" si="9">P12+$M$11</f>
        <v>14.521739130434783</v>
      </c>
      <c r="R12" s="2"/>
      <c r="V12" s="3"/>
    </row>
    <row r="13" spans="1:22" s="5" customFormat="1" ht="18.75" x14ac:dyDescent="0.3">
      <c r="A13" s="46">
        <v>3</v>
      </c>
      <c r="B13" s="47">
        <v>5.3</v>
      </c>
      <c r="C13" s="48"/>
      <c r="D13" s="45" t="s">
        <v>32</v>
      </c>
      <c r="E13" s="45" t="s">
        <v>33</v>
      </c>
      <c r="F13" s="45" t="s">
        <v>34</v>
      </c>
      <c r="G13" s="45"/>
      <c r="H13" s="43">
        <f t="shared" si="0"/>
        <v>130.5</v>
      </c>
      <c r="I13" s="37" t="str">
        <f t="shared" si="1"/>
        <v>11:14</v>
      </c>
      <c r="J13" s="37" t="str">
        <f t="shared" si="2"/>
        <v>11:14</v>
      </c>
      <c r="K13" s="37" t="str">
        <f t="shared" si="3"/>
        <v>11:13</v>
      </c>
      <c r="L13" s="12">
        <f t="shared" si="4"/>
        <v>7.95</v>
      </c>
      <c r="M13" s="12">
        <f t="shared" si="5"/>
        <v>18.95</v>
      </c>
      <c r="N13" s="13">
        <f t="shared" si="6"/>
        <v>7.3953488372093021</v>
      </c>
      <c r="O13" s="12">
        <f t="shared" si="7"/>
        <v>18.395348837209301</v>
      </c>
      <c r="P13" s="14">
        <f t="shared" si="8"/>
        <v>6.9130434782608692</v>
      </c>
      <c r="Q13" s="12">
        <f t="shared" si="9"/>
        <v>17.913043478260867</v>
      </c>
      <c r="V13" s="15"/>
    </row>
    <row r="14" spans="1:22" ht="18.75" x14ac:dyDescent="0.3">
      <c r="A14" s="26">
        <v>4</v>
      </c>
      <c r="B14" s="47">
        <v>7</v>
      </c>
      <c r="C14" s="39"/>
      <c r="D14" s="45" t="s">
        <v>35</v>
      </c>
      <c r="E14" s="45" t="s">
        <v>30</v>
      </c>
      <c r="F14" s="45" t="s">
        <v>36</v>
      </c>
      <c r="G14" s="45"/>
      <c r="H14" s="43">
        <f t="shared" si="0"/>
        <v>128.80000000000001</v>
      </c>
      <c r="I14" s="37" t="str">
        <f t="shared" si="1"/>
        <v>11:17</v>
      </c>
      <c r="J14" s="37" t="str">
        <f t="shared" si="2"/>
        <v>11:16</v>
      </c>
      <c r="K14" s="37" t="str">
        <f t="shared" si="3"/>
        <v>11:16</v>
      </c>
      <c r="L14" s="9">
        <f t="shared" si="4"/>
        <v>10.5</v>
      </c>
      <c r="M14" s="9">
        <f t="shared" si="5"/>
        <v>21.5</v>
      </c>
      <c r="N14" s="10">
        <f t="shared" si="6"/>
        <v>9.7674418604651176</v>
      </c>
      <c r="O14" s="9">
        <f t="shared" si="7"/>
        <v>20.767441860465119</v>
      </c>
      <c r="P14" s="11">
        <f t="shared" si="8"/>
        <v>9.1304347826086953</v>
      </c>
      <c r="Q14" s="9">
        <f t="shared" si="9"/>
        <v>20.130434782608695</v>
      </c>
      <c r="R14" s="2"/>
      <c r="V14" s="3"/>
    </row>
    <row r="15" spans="1:22" ht="18.75" x14ac:dyDescent="0.3">
      <c r="A15" s="26">
        <v>5</v>
      </c>
      <c r="B15" s="47">
        <v>7.5</v>
      </c>
      <c r="C15" s="39"/>
      <c r="D15" s="45"/>
      <c r="E15" s="45" t="s">
        <v>33</v>
      </c>
      <c r="F15" s="45" t="s">
        <v>37</v>
      </c>
      <c r="G15" s="45"/>
      <c r="H15" s="43">
        <f t="shared" si="0"/>
        <v>128.30000000000001</v>
      </c>
      <c r="I15" s="37" t="str">
        <f t="shared" si="1"/>
        <v>11:18</v>
      </c>
      <c r="J15" s="37" t="str">
        <f t="shared" si="2"/>
        <v>11:17</v>
      </c>
      <c r="K15" s="37" t="str">
        <f t="shared" si="3"/>
        <v>11:16</v>
      </c>
      <c r="L15" s="9">
        <f t="shared" si="4"/>
        <v>11.25</v>
      </c>
      <c r="M15" s="9">
        <f t="shared" si="5"/>
        <v>22.25</v>
      </c>
      <c r="N15" s="10">
        <f t="shared" si="6"/>
        <v>10.465116279069768</v>
      </c>
      <c r="O15" s="9">
        <f t="shared" si="7"/>
        <v>21.465116279069768</v>
      </c>
      <c r="P15" s="11">
        <f t="shared" si="8"/>
        <v>9.7826086956521738</v>
      </c>
      <c r="Q15" s="9">
        <f t="shared" si="9"/>
        <v>20.782608695652172</v>
      </c>
      <c r="R15" s="2"/>
      <c r="V15" s="3"/>
    </row>
    <row r="16" spans="1:22" ht="18.75" x14ac:dyDescent="0.3">
      <c r="A16" s="26">
        <v>6</v>
      </c>
      <c r="B16" s="47">
        <v>7.5</v>
      </c>
      <c r="C16" s="39"/>
      <c r="D16" s="45"/>
      <c r="E16" s="45" t="s">
        <v>30</v>
      </c>
      <c r="F16" s="45" t="s">
        <v>38</v>
      </c>
      <c r="G16" s="45"/>
      <c r="H16" s="43">
        <f t="shared" si="0"/>
        <v>128.30000000000001</v>
      </c>
      <c r="I16" s="37" t="str">
        <f t="shared" si="1"/>
        <v>11:18</v>
      </c>
      <c r="J16" s="37" t="str">
        <f t="shared" si="2"/>
        <v>11:17</v>
      </c>
      <c r="K16" s="37" t="str">
        <f t="shared" si="3"/>
        <v>11:16</v>
      </c>
      <c r="L16" s="9">
        <f t="shared" si="4"/>
        <v>11.25</v>
      </c>
      <c r="M16" s="9">
        <f t="shared" si="5"/>
        <v>22.25</v>
      </c>
      <c r="N16" s="10">
        <f t="shared" si="6"/>
        <v>10.465116279069768</v>
      </c>
      <c r="O16" s="9">
        <f t="shared" si="7"/>
        <v>21.465116279069768</v>
      </c>
      <c r="P16" s="11">
        <f t="shared" si="8"/>
        <v>9.7826086956521738</v>
      </c>
      <c r="Q16" s="9">
        <f t="shared" si="9"/>
        <v>20.782608695652172</v>
      </c>
      <c r="R16" s="2"/>
      <c r="V16" s="3"/>
    </row>
    <row r="17" spans="1:22" ht="18.75" x14ac:dyDescent="0.3">
      <c r="A17" s="26">
        <v>7</v>
      </c>
      <c r="B17" s="47">
        <v>8.4</v>
      </c>
      <c r="C17" s="39"/>
      <c r="D17" s="45" t="s">
        <v>219</v>
      </c>
      <c r="E17" s="45" t="s">
        <v>15</v>
      </c>
      <c r="F17" s="45" t="s">
        <v>39</v>
      </c>
      <c r="G17" s="45"/>
      <c r="H17" s="43">
        <f t="shared" si="0"/>
        <v>127.4</v>
      </c>
      <c r="I17" s="37" t="str">
        <f t="shared" si="1"/>
        <v>11:19</v>
      </c>
      <c r="J17" s="37" t="str">
        <f t="shared" si="2"/>
        <v>11:18</v>
      </c>
      <c r="K17" s="37" t="str">
        <f t="shared" si="3"/>
        <v>11:17</v>
      </c>
      <c r="L17" s="9">
        <f t="shared" si="4"/>
        <v>12.600000000000001</v>
      </c>
      <c r="M17" s="9">
        <f t="shared" si="5"/>
        <v>23.6</v>
      </c>
      <c r="N17" s="10">
        <f t="shared" si="6"/>
        <v>11.720930232558139</v>
      </c>
      <c r="O17" s="9">
        <f t="shared" si="7"/>
        <v>22.720930232558139</v>
      </c>
      <c r="P17" s="11">
        <f t="shared" si="8"/>
        <v>10.956521739130435</v>
      </c>
      <c r="Q17" s="9">
        <f t="shared" si="9"/>
        <v>21.956521739130437</v>
      </c>
      <c r="R17" s="2"/>
      <c r="V17" s="3"/>
    </row>
    <row r="18" spans="1:22" ht="18.75" x14ac:dyDescent="0.3">
      <c r="A18" s="26">
        <v>8</v>
      </c>
      <c r="B18" s="47">
        <v>10.199999999999999</v>
      </c>
      <c r="C18" s="39"/>
      <c r="D18" s="45"/>
      <c r="E18" s="45" t="s">
        <v>30</v>
      </c>
      <c r="F18" s="45" t="s">
        <v>40</v>
      </c>
      <c r="G18" s="45"/>
      <c r="H18" s="43">
        <f t="shared" si="0"/>
        <v>125.60000000000001</v>
      </c>
      <c r="I18" s="37" t="str">
        <f t="shared" si="1"/>
        <v>11:22</v>
      </c>
      <c r="J18" s="37" t="str">
        <f t="shared" si="2"/>
        <v>11:21</v>
      </c>
      <c r="K18" s="37" t="str">
        <f t="shared" si="3"/>
        <v>11:20</v>
      </c>
      <c r="L18" s="9">
        <f t="shared" si="4"/>
        <v>15.3</v>
      </c>
      <c r="M18" s="9">
        <f t="shared" si="5"/>
        <v>26.3</v>
      </c>
      <c r="N18" s="10">
        <f t="shared" si="6"/>
        <v>14.232558139534882</v>
      </c>
      <c r="O18" s="9">
        <f t="shared" si="7"/>
        <v>25.232558139534881</v>
      </c>
      <c r="P18" s="11">
        <f t="shared" si="8"/>
        <v>13.304347826086957</v>
      </c>
      <c r="Q18" s="9">
        <f t="shared" si="9"/>
        <v>24.304347826086957</v>
      </c>
      <c r="R18" s="2"/>
      <c r="V18" s="3"/>
    </row>
    <row r="19" spans="1:22" ht="18.75" x14ac:dyDescent="0.3">
      <c r="A19" s="26">
        <v>9</v>
      </c>
      <c r="B19" s="47">
        <v>11</v>
      </c>
      <c r="C19" s="39"/>
      <c r="D19" s="45"/>
      <c r="E19" s="45" t="s">
        <v>33</v>
      </c>
      <c r="F19" s="45" t="s">
        <v>41</v>
      </c>
      <c r="G19" s="45"/>
      <c r="H19" s="43">
        <f t="shared" si="0"/>
        <v>124.80000000000001</v>
      </c>
      <c r="I19" s="37" t="str">
        <f t="shared" si="1"/>
        <v>11:23</v>
      </c>
      <c r="J19" s="37" t="str">
        <f t="shared" si="2"/>
        <v>11:22</v>
      </c>
      <c r="K19" s="37" t="str">
        <f t="shared" si="3"/>
        <v>11:21</v>
      </c>
      <c r="L19" s="9">
        <f t="shared" si="4"/>
        <v>16.5</v>
      </c>
      <c r="M19" s="9">
        <f t="shared" si="5"/>
        <v>27.5</v>
      </c>
      <c r="N19" s="10">
        <f t="shared" si="6"/>
        <v>15.348837209302326</v>
      </c>
      <c r="O19" s="9">
        <f t="shared" si="7"/>
        <v>26.348837209302324</v>
      </c>
      <c r="P19" s="11">
        <f t="shared" si="8"/>
        <v>14.347826086956522</v>
      </c>
      <c r="Q19" s="9">
        <f t="shared" si="9"/>
        <v>25.347826086956523</v>
      </c>
      <c r="R19" s="2"/>
      <c r="V19" s="3"/>
    </row>
    <row r="20" spans="1:22" ht="18.75" x14ac:dyDescent="0.3">
      <c r="A20" s="26">
        <v>10</v>
      </c>
      <c r="B20" s="47">
        <v>14.1</v>
      </c>
      <c r="C20" s="39"/>
      <c r="D20" s="45"/>
      <c r="E20" s="45" t="s">
        <v>42</v>
      </c>
      <c r="F20" s="45" t="s">
        <v>43</v>
      </c>
      <c r="G20" s="45"/>
      <c r="H20" s="43">
        <f t="shared" si="0"/>
        <v>121.70000000000002</v>
      </c>
      <c r="I20" s="37" t="str">
        <f t="shared" si="1"/>
        <v>11:28</v>
      </c>
      <c r="J20" s="37" t="str">
        <f t="shared" si="2"/>
        <v>11:26</v>
      </c>
      <c r="K20" s="37" t="str">
        <f t="shared" si="3"/>
        <v>11:25</v>
      </c>
      <c r="L20" s="9">
        <f t="shared" si="4"/>
        <v>21.15</v>
      </c>
      <c r="M20" s="9">
        <f t="shared" si="5"/>
        <v>32.15</v>
      </c>
      <c r="N20" s="10">
        <f t="shared" si="6"/>
        <v>19.674418604651162</v>
      </c>
      <c r="O20" s="9">
        <f t="shared" si="7"/>
        <v>30.674418604651162</v>
      </c>
      <c r="P20" s="11">
        <f t="shared" si="8"/>
        <v>18.391304347826086</v>
      </c>
      <c r="Q20" s="9">
        <f t="shared" si="9"/>
        <v>29.391304347826086</v>
      </c>
      <c r="R20" s="2"/>
      <c r="V20" s="3"/>
    </row>
    <row r="21" spans="1:22" ht="18.75" x14ac:dyDescent="0.3">
      <c r="A21" s="26">
        <v>11</v>
      </c>
      <c r="B21" s="47">
        <v>15.8</v>
      </c>
      <c r="C21" s="49" t="s">
        <v>45</v>
      </c>
      <c r="D21" s="45" t="s">
        <v>46</v>
      </c>
      <c r="E21" s="45" t="s">
        <v>15</v>
      </c>
      <c r="F21" s="45" t="s">
        <v>44</v>
      </c>
      <c r="G21" s="45"/>
      <c r="H21" s="43">
        <f t="shared" si="0"/>
        <v>120.00000000000001</v>
      </c>
      <c r="I21" s="37" t="str">
        <f t="shared" si="1"/>
        <v>11:30</v>
      </c>
      <c r="J21" s="37" t="str">
        <f t="shared" si="2"/>
        <v>11:29</v>
      </c>
      <c r="K21" s="37" t="str">
        <f t="shared" si="3"/>
        <v>11:27</v>
      </c>
      <c r="L21" s="9">
        <f t="shared" si="4"/>
        <v>23.700000000000003</v>
      </c>
      <c r="M21" s="9">
        <f t="shared" si="5"/>
        <v>34.700000000000003</v>
      </c>
      <c r="N21" s="10">
        <f t="shared" si="6"/>
        <v>22.046511627906977</v>
      </c>
      <c r="O21" s="9">
        <f t="shared" si="7"/>
        <v>33.04651162790698</v>
      </c>
      <c r="P21" s="11">
        <f t="shared" si="8"/>
        <v>20.608695652173914</v>
      </c>
      <c r="Q21" s="9">
        <f t="shared" si="9"/>
        <v>31.608695652173914</v>
      </c>
      <c r="R21" s="2"/>
      <c r="V21" s="3"/>
    </row>
    <row r="22" spans="1:22" ht="18.75" x14ac:dyDescent="0.3">
      <c r="A22" s="26">
        <v>12</v>
      </c>
      <c r="B22" s="47">
        <v>16.7</v>
      </c>
      <c r="C22" s="49"/>
      <c r="D22" s="50"/>
      <c r="E22" s="50" t="s">
        <v>30</v>
      </c>
      <c r="F22" s="45" t="s">
        <v>47</v>
      </c>
      <c r="G22" s="50"/>
      <c r="H22" s="43">
        <f t="shared" si="0"/>
        <v>119.10000000000001</v>
      </c>
      <c r="I22" s="37" t="str">
        <f t="shared" si="1"/>
        <v>11:32</v>
      </c>
      <c r="J22" s="37" t="str">
        <f t="shared" si="2"/>
        <v>11:30</v>
      </c>
      <c r="K22" s="37" t="str">
        <f t="shared" si="3"/>
        <v>11:28</v>
      </c>
      <c r="L22" s="9">
        <f t="shared" si="4"/>
        <v>25.049999999999997</v>
      </c>
      <c r="M22" s="9">
        <f t="shared" si="5"/>
        <v>36.049999999999997</v>
      </c>
      <c r="N22" s="10">
        <f t="shared" si="6"/>
        <v>23.302325581395348</v>
      </c>
      <c r="O22" s="9">
        <f t="shared" si="7"/>
        <v>34.302325581395351</v>
      </c>
      <c r="P22" s="11">
        <f t="shared" si="8"/>
        <v>21.782608695652172</v>
      </c>
      <c r="Q22" s="9">
        <f t="shared" si="9"/>
        <v>32.782608695652172</v>
      </c>
      <c r="R22" s="2"/>
      <c r="V22" s="3"/>
    </row>
    <row r="23" spans="1:22" s="7" customFormat="1" ht="18.75" customHeight="1" x14ac:dyDescent="0.3">
      <c r="A23" s="26">
        <v>13</v>
      </c>
      <c r="B23" s="51">
        <v>17.8</v>
      </c>
      <c r="C23" s="52"/>
      <c r="D23" s="53"/>
      <c r="E23" s="45" t="s">
        <v>33</v>
      </c>
      <c r="F23" s="45" t="s">
        <v>48</v>
      </c>
      <c r="G23" s="54"/>
      <c r="H23" s="43">
        <f t="shared" si="0"/>
        <v>118.00000000000001</v>
      </c>
      <c r="I23" s="44" t="str">
        <f t="shared" si="1"/>
        <v>11:33</v>
      </c>
      <c r="J23" s="37" t="str">
        <f t="shared" si="2"/>
        <v>11:31</v>
      </c>
      <c r="K23" s="37" t="str">
        <f t="shared" si="3"/>
        <v>11:30</v>
      </c>
      <c r="L23" s="16">
        <f t="shared" si="4"/>
        <v>26.7</v>
      </c>
      <c r="M23" s="16">
        <f t="shared" si="5"/>
        <v>37.700000000000003</v>
      </c>
      <c r="N23" s="17">
        <f t="shared" si="6"/>
        <v>24.837209302325583</v>
      </c>
      <c r="O23" s="16">
        <f t="shared" si="7"/>
        <v>35.837209302325583</v>
      </c>
      <c r="P23" s="18">
        <f t="shared" si="8"/>
        <v>23.217391304347828</v>
      </c>
      <c r="Q23" s="16">
        <f t="shared" si="9"/>
        <v>34.217391304347828</v>
      </c>
      <c r="V23" s="19"/>
    </row>
    <row r="24" spans="1:22" ht="18.75" x14ac:dyDescent="0.3">
      <c r="A24" s="26">
        <v>14</v>
      </c>
      <c r="B24" s="47">
        <v>18.600000000000001</v>
      </c>
      <c r="C24" s="55"/>
      <c r="D24" s="50"/>
      <c r="E24" s="45" t="s">
        <v>15</v>
      </c>
      <c r="F24" s="45" t="s">
        <v>49</v>
      </c>
      <c r="G24" s="50"/>
      <c r="H24" s="43">
        <f t="shared" si="0"/>
        <v>117.20000000000002</v>
      </c>
      <c r="I24" s="37" t="str">
        <f t="shared" si="1"/>
        <v>11:34</v>
      </c>
      <c r="J24" s="37" t="str">
        <f t="shared" si="2"/>
        <v>11:32</v>
      </c>
      <c r="K24" s="37" t="str">
        <f t="shared" si="3"/>
        <v>11:31</v>
      </c>
      <c r="L24" s="9">
        <f t="shared" si="4"/>
        <v>27.900000000000002</v>
      </c>
      <c r="M24" s="9">
        <f t="shared" si="5"/>
        <v>38.900000000000006</v>
      </c>
      <c r="N24" s="10">
        <f t="shared" si="6"/>
        <v>25.953488372093027</v>
      </c>
      <c r="O24" s="9">
        <f t="shared" si="7"/>
        <v>36.953488372093027</v>
      </c>
      <c r="P24" s="11">
        <f t="shared" si="8"/>
        <v>24.260869565217394</v>
      </c>
      <c r="Q24" s="9">
        <f t="shared" si="9"/>
        <v>35.260869565217391</v>
      </c>
      <c r="R24" s="2"/>
      <c r="V24" s="3"/>
    </row>
    <row r="25" spans="1:22" ht="18.75" x14ac:dyDescent="0.3">
      <c r="A25" s="26">
        <v>15</v>
      </c>
      <c r="B25" s="47">
        <v>22.6</v>
      </c>
      <c r="C25" s="52"/>
      <c r="D25" s="50" t="s">
        <v>50</v>
      </c>
      <c r="E25" s="45" t="s">
        <v>15</v>
      </c>
      <c r="F25" s="45" t="s">
        <v>51</v>
      </c>
      <c r="G25" s="50"/>
      <c r="H25" s="43">
        <f t="shared" si="0"/>
        <v>113.20000000000002</v>
      </c>
      <c r="I25" s="37" t="str">
        <f t="shared" si="1"/>
        <v>11:40</v>
      </c>
      <c r="J25" s="37" t="str">
        <f t="shared" si="2"/>
        <v>11:38</v>
      </c>
      <c r="K25" s="37" t="str">
        <f t="shared" si="3"/>
        <v>11:36</v>
      </c>
      <c r="L25" s="9">
        <f t="shared" si="4"/>
        <v>33.900000000000006</v>
      </c>
      <c r="M25" s="9">
        <f t="shared" si="5"/>
        <v>44.900000000000006</v>
      </c>
      <c r="N25" s="10">
        <f t="shared" si="6"/>
        <v>31.534883720930232</v>
      </c>
      <c r="O25" s="9">
        <f t="shared" si="7"/>
        <v>42.534883720930232</v>
      </c>
      <c r="P25" s="11">
        <f t="shared" si="8"/>
        <v>29.478260869565219</v>
      </c>
      <c r="Q25" s="9">
        <f t="shared" si="9"/>
        <v>40.478260869565219</v>
      </c>
      <c r="R25" s="2"/>
      <c r="V25" s="3"/>
    </row>
    <row r="26" spans="1:22" ht="18.75" x14ac:dyDescent="0.3">
      <c r="A26" s="26">
        <v>16</v>
      </c>
      <c r="B26" s="47">
        <v>23.8</v>
      </c>
      <c r="C26" s="52"/>
      <c r="D26" s="50"/>
      <c r="E26" s="45" t="s">
        <v>33</v>
      </c>
      <c r="F26" s="45" t="s">
        <v>52</v>
      </c>
      <c r="G26" s="50"/>
      <c r="H26" s="43">
        <f t="shared" si="0"/>
        <v>112.00000000000001</v>
      </c>
      <c r="I26" s="37" t="str">
        <f t="shared" si="1"/>
        <v>11:42</v>
      </c>
      <c r="J26" s="37" t="str">
        <f t="shared" si="2"/>
        <v>11:40</v>
      </c>
      <c r="K26" s="37" t="str">
        <f t="shared" si="3"/>
        <v>11:38</v>
      </c>
      <c r="L26" s="9">
        <f t="shared" si="4"/>
        <v>35.699999999999996</v>
      </c>
      <c r="M26" s="9">
        <f t="shared" si="5"/>
        <v>46.699999999999996</v>
      </c>
      <c r="N26" s="10">
        <f t="shared" si="6"/>
        <v>33.209302325581397</v>
      </c>
      <c r="O26" s="9">
        <f t="shared" si="7"/>
        <v>44.209302325581397</v>
      </c>
      <c r="P26" s="11">
        <f t="shared" si="8"/>
        <v>31.043478260869566</v>
      </c>
      <c r="Q26" s="9">
        <f t="shared" si="9"/>
        <v>42.043478260869563</v>
      </c>
      <c r="R26" s="2"/>
      <c r="V26" s="3"/>
    </row>
    <row r="27" spans="1:22" ht="18.75" x14ac:dyDescent="0.3">
      <c r="A27" s="26">
        <v>17</v>
      </c>
      <c r="B27" s="47">
        <v>24</v>
      </c>
      <c r="C27" s="52"/>
      <c r="D27" s="50"/>
      <c r="E27" s="45" t="s">
        <v>53</v>
      </c>
      <c r="F27" s="45" t="s">
        <v>54</v>
      </c>
      <c r="G27" s="50"/>
      <c r="H27" s="43">
        <f t="shared" si="0"/>
        <v>111.80000000000001</v>
      </c>
      <c r="I27" s="37" t="str">
        <f t="shared" si="1"/>
        <v>11:43</v>
      </c>
      <c r="J27" s="37" t="str">
        <f t="shared" si="2"/>
        <v>11:40</v>
      </c>
      <c r="K27" s="37" t="str">
        <f t="shared" si="3"/>
        <v>11:38</v>
      </c>
      <c r="L27" s="9">
        <f t="shared" si="4"/>
        <v>36</v>
      </c>
      <c r="M27" s="9">
        <f t="shared" si="5"/>
        <v>47</v>
      </c>
      <c r="N27" s="10">
        <f t="shared" si="6"/>
        <v>33.488372093023258</v>
      </c>
      <c r="O27" s="9">
        <f t="shared" si="7"/>
        <v>44.488372093023258</v>
      </c>
      <c r="P27" s="11">
        <f t="shared" si="8"/>
        <v>31.304347826086957</v>
      </c>
      <c r="Q27" s="9">
        <f t="shared" si="9"/>
        <v>42.304347826086953</v>
      </c>
      <c r="R27" s="2"/>
      <c r="V27" s="3"/>
    </row>
    <row r="28" spans="1:22" ht="18.75" x14ac:dyDescent="0.3">
      <c r="A28" s="26">
        <v>18</v>
      </c>
      <c r="B28" s="47">
        <v>24.1</v>
      </c>
      <c r="C28" s="52"/>
      <c r="D28" s="50"/>
      <c r="E28" s="45" t="s">
        <v>30</v>
      </c>
      <c r="F28" s="45" t="s">
        <v>55</v>
      </c>
      <c r="G28" s="50"/>
      <c r="H28" s="43">
        <f t="shared" si="0"/>
        <v>111.70000000000002</v>
      </c>
      <c r="I28" s="37" t="str">
        <f t="shared" si="1"/>
        <v>11:43</v>
      </c>
      <c r="J28" s="37" t="str">
        <f t="shared" si="2"/>
        <v>11:40</v>
      </c>
      <c r="K28" s="37" t="str">
        <f t="shared" si="3"/>
        <v>11:38</v>
      </c>
      <c r="L28" s="9">
        <f t="shared" si="4"/>
        <v>36.150000000000006</v>
      </c>
      <c r="M28" s="9">
        <f t="shared" si="5"/>
        <v>47.150000000000006</v>
      </c>
      <c r="N28" s="10">
        <f t="shared" si="6"/>
        <v>33.627906976744185</v>
      </c>
      <c r="O28" s="9">
        <f t="shared" si="7"/>
        <v>44.627906976744185</v>
      </c>
      <c r="P28" s="11">
        <f t="shared" si="8"/>
        <v>31.434782608695656</v>
      </c>
      <c r="Q28" s="9">
        <f t="shared" si="9"/>
        <v>42.434782608695656</v>
      </c>
      <c r="R28" s="2"/>
      <c r="V28" s="3"/>
    </row>
    <row r="29" spans="1:22" ht="18.75" x14ac:dyDescent="0.3">
      <c r="A29" s="26">
        <v>19</v>
      </c>
      <c r="B29" s="47">
        <v>25</v>
      </c>
      <c r="C29" s="52"/>
      <c r="D29" s="50"/>
      <c r="E29" s="45" t="s">
        <v>56</v>
      </c>
      <c r="F29" s="45" t="s">
        <v>55</v>
      </c>
      <c r="G29" s="50"/>
      <c r="H29" s="43">
        <f t="shared" si="0"/>
        <v>110.80000000000001</v>
      </c>
      <c r="I29" s="37" t="str">
        <f t="shared" si="1"/>
        <v>11:44</v>
      </c>
      <c r="J29" s="37" t="str">
        <f t="shared" si="2"/>
        <v>11:41</v>
      </c>
      <c r="K29" s="37" t="str">
        <f t="shared" si="3"/>
        <v>11:39</v>
      </c>
      <c r="L29" s="9">
        <f t="shared" si="4"/>
        <v>37.5</v>
      </c>
      <c r="M29" s="9">
        <f t="shared" si="5"/>
        <v>48.5</v>
      </c>
      <c r="N29" s="10">
        <f t="shared" si="6"/>
        <v>34.883720930232563</v>
      </c>
      <c r="O29" s="9">
        <f t="shared" si="7"/>
        <v>45.883720930232563</v>
      </c>
      <c r="P29" s="11">
        <f t="shared" si="8"/>
        <v>32.608695652173914</v>
      </c>
      <c r="Q29" s="9">
        <f t="shared" si="9"/>
        <v>43.608695652173914</v>
      </c>
      <c r="R29" s="2"/>
      <c r="V29" s="3"/>
    </row>
    <row r="30" spans="1:22" ht="18.75" x14ac:dyDescent="0.3">
      <c r="A30" s="26">
        <v>20</v>
      </c>
      <c r="B30" s="47">
        <v>27.4</v>
      </c>
      <c r="C30" s="52"/>
      <c r="D30" s="50"/>
      <c r="E30" s="45" t="s">
        <v>57</v>
      </c>
      <c r="F30" s="45" t="s">
        <v>58</v>
      </c>
      <c r="G30" s="50"/>
      <c r="H30" s="43">
        <f t="shared" si="0"/>
        <v>108.4</v>
      </c>
      <c r="I30" s="37" t="str">
        <f t="shared" si="1"/>
        <v>11:48</v>
      </c>
      <c r="J30" s="37" t="str">
        <f t="shared" si="2"/>
        <v>11:45</v>
      </c>
      <c r="K30" s="37" t="str">
        <f t="shared" si="3"/>
        <v>11:42</v>
      </c>
      <c r="L30" s="9"/>
      <c r="M30" s="9"/>
      <c r="N30" s="10"/>
      <c r="O30" s="9"/>
      <c r="P30" s="11"/>
      <c r="Q30" s="9"/>
      <c r="R30" s="2"/>
      <c r="V30" s="3"/>
    </row>
    <row r="31" spans="1:22" ht="18" customHeight="1" x14ac:dyDescent="0.3">
      <c r="A31" s="26">
        <v>21</v>
      </c>
      <c r="B31" s="51">
        <v>28.6</v>
      </c>
      <c r="C31" s="52"/>
      <c r="D31" s="45" t="s">
        <v>59</v>
      </c>
      <c r="E31" s="45" t="s">
        <v>15</v>
      </c>
      <c r="F31" s="45" t="s">
        <v>60</v>
      </c>
      <c r="G31" s="50"/>
      <c r="H31" s="43">
        <f t="shared" si="0"/>
        <v>107.20000000000002</v>
      </c>
      <c r="I31" s="37" t="str">
        <f t="shared" si="1"/>
        <v>11:49</v>
      </c>
      <c r="J31" s="37" t="str">
        <f t="shared" si="2"/>
        <v>11:46</v>
      </c>
      <c r="K31" s="37" t="str">
        <f t="shared" si="3"/>
        <v>11:44</v>
      </c>
      <c r="L31" s="9">
        <f t="shared" ref="L31:L37" si="10">(B31/$I$1)*60</f>
        <v>42.900000000000006</v>
      </c>
      <c r="M31" s="9">
        <f t="shared" si="5"/>
        <v>53.900000000000006</v>
      </c>
      <c r="N31" s="10">
        <f t="shared" ref="N31:N37" si="11">(B31/$J$1)*60</f>
        <v>39.906976744186046</v>
      </c>
      <c r="O31" s="9">
        <f t="shared" si="7"/>
        <v>50.906976744186046</v>
      </c>
      <c r="P31" s="11">
        <f t="shared" ref="P31:P37" si="12">(B31/$K$1)*60</f>
        <v>37.304347826086961</v>
      </c>
      <c r="Q31" s="9">
        <f t="shared" si="9"/>
        <v>48.304347826086961</v>
      </c>
      <c r="V31" s="20"/>
    </row>
    <row r="32" spans="1:22" ht="18" customHeight="1" x14ac:dyDescent="0.3">
      <c r="A32" s="26">
        <v>22</v>
      </c>
      <c r="B32" s="47">
        <v>28.7</v>
      </c>
      <c r="C32" s="56"/>
      <c r="D32" s="53" t="s">
        <v>61</v>
      </c>
      <c r="E32" s="53" t="s">
        <v>62</v>
      </c>
      <c r="F32" s="53" t="s">
        <v>63</v>
      </c>
      <c r="G32" s="50"/>
      <c r="H32" s="43">
        <f t="shared" si="0"/>
        <v>107.10000000000001</v>
      </c>
      <c r="I32" s="37" t="str">
        <f t="shared" si="1"/>
        <v>11:50</v>
      </c>
      <c r="J32" s="37" t="str">
        <f t="shared" si="2"/>
        <v>11:47</v>
      </c>
      <c r="K32" s="37" t="str">
        <f t="shared" si="3"/>
        <v>11:44</v>
      </c>
      <c r="L32" s="9">
        <f t="shared" si="10"/>
        <v>43.050000000000004</v>
      </c>
      <c r="M32" s="9">
        <f t="shared" si="5"/>
        <v>54.050000000000004</v>
      </c>
      <c r="N32" s="10">
        <f t="shared" si="11"/>
        <v>40.046511627906973</v>
      </c>
      <c r="O32" s="9">
        <f t="shared" si="7"/>
        <v>51.046511627906973</v>
      </c>
      <c r="P32" s="11">
        <f t="shared" si="12"/>
        <v>37.434782608695649</v>
      </c>
      <c r="Q32" s="9">
        <f t="shared" si="9"/>
        <v>48.434782608695649</v>
      </c>
      <c r="V32" s="3"/>
    </row>
    <row r="33" spans="1:22" ht="18" customHeight="1" x14ac:dyDescent="0.3">
      <c r="A33" s="26">
        <v>23</v>
      </c>
      <c r="B33" s="47">
        <v>30</v>
      </c>
      <c r="C33" s="56"/>
      <c r="D33" s="42" t="s">
        <v>64</v>
      </c>
      <c r="E33" s="42" t="s">
        <v>65</v>
      </c>
      <c r="F33" s="42"/>
      <c r="G33" s="41"/>
      <c r="H33" s="43">
        <f t="shared" si="0"/>
        <v>105.80000000000001</v>
      </c>
      <c r="I33" s="37" t="str">
        <f t="shared" si="1"/>
        <v>11:52</v>
      </c>
      <c r="J33" s="37" t="str">
        <f t="shared" si="2"/>
        <v>11:48</v>
      </c>
      <c r="K33" s="37" t="str">
        <f t="shared" si="3"/>
        <v>11:46</v>
      </c>
      <c r="L33" s="9">
        <f t="shared" si="10"/>
        <v>45</v>
      </c>
      <c r="M33" s="9">
        <f t="shared" si="5"/>
        <v>56</v>
      </c>
      <c r="N33" s="10">
        <f t="shared" si="11"/>
        <v>41.860465116279073</v>
      </c>
      <c r="O33" s="9">
        <f t="shared" si="7"/>
        <v>52.860465116279073</v>
      </c>
      <c r="P33" s="11">
        <f t="shared" si="12"/>
        <v>39.130434782608695</v>
      </c>
      <c r="Q33" s="9">
        <f t="shared" si="9"/>
        <v>50.130434782608695</v>
      </c>
      <c r="V33" s="3"/>
    </row>
    <row r="34" spans="1:22" ht="18.75" x14ac:dyDescent="0.3">
      <c r="A34" s="26">
        <v>24</v>
      </c>
      <c r="B34" s="47">
        <v>30.4</v>
      </c>
      <c r="C34" s="52"/>
      <c r="D34" s="50" t="s">
        <v>66</v>
      </c>
      <c r="E34" s="50" t="s">
        <v>30</v>
      </c>
      <c r="F34" s="50" t="s">
        <v>67</v>
      </c>
      <c r="G34" s="50"/>
      <c r="H34" s="43">
        <f t="shared" si="0"/>
        <v>105.4</v>
      </c>
      <c r="I34" s="37" t="str">
        <f t="shared" si="1"/>
        <v>11:52</v>
      </c>
      <c r="J34" s="37" t="str">
        <f t="shared" si="2"/>
        <v>11:49</v>
      </c>
      <c r="K34" s="37" t="str">
        <f t="shared" si="3"/>
        <v>11:46</v>
      </c>
      <c r="L34" s="9">
        <f t="shared" si="10"/>
        <v>45.6</v>
      </c>
      <c r="M34" s="9">
        <f t="shared" si="5"/>
        <v>56.6</v>
      </c>
      <c r="N34" s="10">
        <f t="shared" si="11"/>
        <v>42.418604651162788</v>
      </c>
      <c r="O34" s="9">
        <f t="shared" si="7"/>
        <v>53.418604651162788</v>
      </c>
      <c r="P34" s="11">
        <f t="shared" si="12"/>
        <v>39.652173913043477</v>
      </c>
      <c r="Q34" s="9">
        <f t="shared" si="9"/>
        <v>50.652173913043477</v>
      </c>
      <c r="V34" s="3"/>
    </row>
    <row r="35" spans="1:22" ht="18.75" x14ac:dyDescent="0.3">
      <c r="A35" s="26">
        <v>25</v>
      </c>
      <c r="B35" s="47">
        <v>30.7</v>
      </c>
      <c r="C35" s="52"/>
      <c r="D35" s="50"/>
      <c r="E35" s="50" t="s">
        <v>15</v>
      </c>
      <c r="F35" s="50" t="s">
        <v>68</v>
      </c>
      <c r="G35" s="50"/>
      <c r="H35" s="43">
        <f t="shared" si="0"/>
        <v>105.10000000000001</v>
      </c>
      <c r="I35" s="37" t="str">
        <f t="shared" si="1"/>
        <v>11:53</v>
      </c>
      <c r="J35" s="37" t="str">
        <f t="shared" si="2"/>
        <v>11:49</v>
      </c>
      <c r="K35" s="37" t="str">
        <f t="shared" si="3"/>
        <v>11:47</v>
      </c>
      <c r="L35" s="9">
        <f t="shared" si="10"/>
        <v>46.05</v>
      </c>
      <c r="M35" s="9">
        <f t="shared" ref="M35:M48" si="13">(L35+$M$11)-60</f>
        <v>-2.9500000000000028</v>
      </c>
      <c r="N35" s="10">
        <f t="shared" si="11"/>
        <v>42.837209302325583</v>
      </c>
      <c r="O35" s="9">
        <f t="shared" si="7"/>
        <v>53.837209302325583</v>
      </c>
      <c r="P35" s="11">
        <f t="shared" si="12"/>
        <v>40.04347826086957</v>
      </c>
      <c r="Q35" s="9">
        <f t="shared" si="9"/>
        <v>51.04347826086957</v>
      </c>
      <c r="V35" s="3"/>
    </row>
    <row r="36" spans="1:22" ht="18.75" x14ac:dyDescent="0.3">
      <c r="A36" s="26">
        <v>26</v>
      </c>
      <c r="B36" s="47">
        <v>31.2</v>
      </c>
      <c r="C36" s="52"/>
      <c r="D36" s="50"/>
      <c r="E36" s="50" t="s">
        <v>33</v>
      </c>
      <c r="F36" s="50" t="s">
        <v>69</v>
      </c>
      <c r="G36" s="50" t="s">
        <v>70</v>
      </c>
      <c r="H36" s="43">
        <f t="shared" si="0"/>
        <v>104.60000000000001</v>
      </c>
      <c r="I36" s="37" t="str">
        <f t="shared" si="1"/>
        <v>11:53</v>
      </c>
      <c r="J36" s="37" t="str">
        <f t="shared" si="2"/>
        <v>11:50</v>
      </c>
      <c r="K36" s="37" t="str">
        <f t="shared" si="3"/>
        <v>11:47</v>
      </c>
      <c r="L36" s="9">
        <f t="shared" si="10"/>
        <v>46.800000000000004</v>
      </c>
      <c r="M36" s="9">
        <f t="shared" si="13"/>
        <v>-2.1999999999999957</v>
      </c>
      <c r="N36" s="10">
        <f t="shared" si="11"/>
        <v>43.534883720930232</v>
      </c>
      <c r="O36" s="9">
        <f t="shared" si="7"/>
        <v>54.534883720930232</v>
      </c>
      <c r="P36" s="11">
        <f t="shared" si="12"/>
        <v>40.695652173913039</v>
      </c>
      <c r="Q36" s="9">
        <f t="shared" si="9"/>
        <v>51.695652173913039</v>
      </c>
      <c r="V36" s="3"/>
    </row>
    <row r="37" spans="1:22" ht="18.75" x14ac:dyDescent="0.3">
      <c r="A37" s="26">
        <v>27</v>
      </c>
      <c r="B37" s="47">
        <v>31.4</v>
      </c>
      <c r="C37" s="52"/>
      <c r="D37" s="50" t="s">
        <v>71</v>
      </c>
      <c r="E37" s="50" t="s">
        <v>15</v>
      </c>
      <c r="F37" s="50" t="s">
        <v>72</v>
      </c>
      <c r="G37" s="50"/>
      <c r="H37" s="43">
        <f t="shared" si="0"/>
        <v>104.4</v>
      </c>
      <c r="I37" s="37" t="str">
        <f t="shared" si="1"/>
        <v>11:54</v>
      </c>
      <c r="J37" s="37" t="str">
        <f t="shared" si="2"/>
        <v>11:50</v>
      </c>
      <c r="K37" s="37" t="str">
        <f t="shared" si="3"/>
        <v>11:47</v>
      </c>
      <c r="L37" s="9">
        <f t="shared" si="10"/>
        <v>47.099999999999994</v>
      </c>
      <c r="M37" s="9">
        <f t="shared" si="13"/>
        <v>-1.9000000000000057</v>
      </c>
      <c r="N37" s="10">
        <f t="shared" si="11"/>
        <v>43.813953488372086</v>
      </c>
      <c r="O37" s="9">
        <f t="shared" ref="O37:O48" si="14">(N37+$M$11)-60</f>
        <v>-5.1860465116279144</v>
      </c>
      <c r="P37" s="11">
        <f t="shared" si="12"/>
        <v>40.95652173913043</v>
      </c>
      <c r="Q37" s="9">
        <f t="shared" si="9"/>
        <v>51.95652173913043</v>
      </c>
      <c r="V37" s="3"/>
    </row>
    <row r="38" spans="1:22" ht="18.75" x14ac:dyDescent="0.3">
      <c r="A38" s="26">
        <v>28</v>
      </c>
      <c r="B38" s="47"/>
      <c r="C38" s="52"/>
      <c r="D38" s="57" t="s">
        <v>73</v>
      </c>
      <c r="E38" s="58" t="s">
        <v>74</v>
      </c>
      <c r="F38" s="58"/>
      <c r="G38" s="58"/>
      <c r="H38" s="43"/>
      <c r="I38" s="37"/>
      <c r="J38" s="37"/>
      <c r="K38" s="37"/>
      <c r="L38" s="9" t="e">
        <f>(#REF!/$I$1)*60</f>
        <v>#REF!</v>
      </c>
      <c r="M38" s="9" t="e">
        <f t="shared" si="13"/>
        <v>#REF!</v>
      </c>
      <c r="N38" s="10" t="e">
        <f>(#REF!/$J$1)*60</f>
        <v>#REF!</v>
      </c>
      <c r="O38" s="9" t="e">
        <f t="shared" si="14"/>
        <v>#REF!</v>
      </c>
      <c r="P38" s="11" t="e">
        <f>(#REF!/$K$1)*60</f>
        <v>#REF!</v>
      </c>
      <c r="Q38" s="9" t="e">
        <f t="shared" si="9"/>
        <v>#REF!</v>
      </c>
      <c r="V38" s="3"/>
    </row>
    <row r="39" spans="1:22" ht="18" customHeight="1" x14ac:dyDescent="0.3">
      <c r="A39" s="26">
        <v>29</v>
      </c>
      <c r="B39" s="47">
        <v>32.5</v>
      </c>
      <c r="C39" s="49"/>
      <c r="D39" s="50"/>
      <c r="E39" s="50" t="s">
        <v>15</v>
      </c>
      <c r="F39" s="50" t="s">
        <v>75</v>
      </c>
      <c r="G39" s="50"/>
      <c r="H39" s="43">
        <f t="shared" ref="H39:H48" si="15">$H$11-B39</f>
        <v>103.30000000000001</v>
      </c>
      <c r="I39" s="37" t="str">
        <f t="shared" ref="I39:I48" si="16">TEXT(((B39/$I$1)/24)+$I$11,"u:mm")</f>
        <v>11:55</v>
      </c>
      <c r="J39" s="37" t="str">
        <f t="shared" ref="J39:J48" si="17">TEXT(((B39/$J$1)/24)+$J$11,"u:mm")</f>
        <v>11:52</v>
      </c>
      <c r="K39" s="37" t="str">
        <f t="shared" ref="K39:K48" si="18">TEXT(((B39/$K$1)/24)+$K$11,"u:mm")</f>
        <v>11:49</v>
      </c>
      <c r="L39" s="9">
        <f t="shared" ref="L39:L48" si="19">(B39/$I$1)*60</f>
        <v>48.75</v>
      </c>
      <c r="M39" s="9">
        <f t="shared" si="13"/>
        <v>-0.25</v>
      </c>
      <c r="N39" s="10">
        <f t="shared" ref="N39:N48" si="20">(B39/$J$1)*60</f>
        <v>45.348837209302324</v>
      </c>
      <c r="O39" s="9"/>
      <c r="P39" s="11">
        <f t="shared" ref="P39:P48" si="21">(B39/$K$1)*60</f>
        <v>42.391304347826086</v>
      </c>
      <c r="Q39" s="9">
        <f t="shared" si="9"/>
        <v>53.391304347826086</v>
      </c>
      <c r="V39" s="3"/>
    </row>
    <row r="40" spans="1:22" ht="18.75" customHeight="1" x14ac:dyDescent="0.3">
      <c r="A40" s="26">
        <v>30</v>
      </c>
      <c r="B40" s="47">
        <v>33.299999999999997</v>
      </c>
      <c r="C40" s="52"/>
      <c r="D40" s="50"/>
      <c r="E40" s="50" t="s">
        <v>15</v>
      </c>
      <c r="F40" s="50" t="s">
        <v>76</v>
      </c>
      <c r="G40" s="50" t="s">
        <v>77</v>
      </c>
      <c r="H40" s="43">
        <f t="shared" si="15"/>
        <v>102.50000000000001</v>
      </c>
      <c r="I40" s="37" t="str">
        <f t="shared" si="16"/>
        <v>11:56</v>
      </c>
      <c r="J40" s="37" t="str">
        <f t="shared" si="17"/>
        <v>11:53</v>
      </c>
      <c r="K40" s="37" t="str">
        <f t="shared" si="18"/>
        <v>11:50</v>
      </c>
      <c r="L40" s="9">
        <f t="shared" si="19"/>
        <v>49.949999999999996</v>
      </c>
      <c r="M40" s="9">
        <f t="shared" si="13"/>
        <v>0.94999999999999574</v>
      </c>
      <c r="N40" s="10">
        <f t="shared" si="20"/>
        <v>46.465116279069761</v>
      </c>
      <c r="O40" s="9"/>
      <c r="P40" s="11">
        <f t="shared" si="21"/>
        <v>43.434782608695649</v>
      </c>
      <c r="Q40" s="9">
        <f t="shared" si="9"/>
        <v>54.434782608695649</v>
      </c>
      <c r="V40" s="3"/>
    </row>
    <row r="41" spans="1:22" ht="18.75" x14ac:dyDescent="0.3">
      <c r="A41" s="26">
        <v>31</v>
      </c>
      <c r="B41" s="47">
        <v>34.700000000000003</v>
      </c>
      <c r="C41" s="52"/>
      <c r="D41" s="50"/>
      <c r="E41" s="50" t="s">
        <v>33</v>
      </c>
      <c r="F41" s="59" t="s">
        <v>78</v>
      </c>
      <c r="G41" s="59" t="s">
        <v>79</v>
      </c>
      <c r="H41" s="43">
        <f t="shared" si="15"/>
        <v>101.10000000000001</v>
      </c>
      <c r="I41" s="37" t="str">
        <f t="shared" si="16"/>
        <v>11:59</v>
      </c>
      <c r="J41" s="37" t="str">
        <f t="shared" si="17"/>
        <v>11:55</v>
      </c>
      <c r="K41" s="37" t="str">
        <f t="shared" si="18"/>
        <v>11:52</v>
      </c>
      <c r="L41" s="9">
        <f t="shared" si="19"/>
        <v>52.050000000000004</v>
      </c>
      <c r="M41" s="9">
        <f t="shared" si="13"/>
        <v>3.0500000000000043</v>
      </c>
      <c r="N41" s="10">
        <f t="shared" si="20"/>
        <v>48.418604651162795</v>
      </c>
      <c r="O41" s="9">
        <f t="shared" si="14"/>
        <v>-0.58139534883720501</v>
      </c>
      <c r="P41" s="11">
        <f t="shared" si="21"/>
        <v>45.260869565217398</v>
      </c>
      <c r="Q41" s="9">
        <f t="shared" ref="Q41:Q48" si="22">(P41+$M$11)-60</f>
        <v>-3.7391304347826022</v>
      </c>
      <c r="V41" s="3"/>
    </row>
    <row r="42" spans="1:22" ht="18.75" x14ac:dyDescent="0.3">
      <c r="A42" s="26">
        <v>32</v>
      </c>
      <c r="B42" s="47">
        <v>36.5</v>
      </c>
      <c r="C42" s="52"/>
      <c r="D42" s="50" t="s">
        <v>80</v>
      </c>
      <c r="E42" s="50" t="s">
        <v>15</v>
      </c>
      <c r="F42" s="50" t="s">
        <v>81</v>
      </c>
      <c r="G42" s="50"/>
      <c r="H42" s="43">
        <f t="shared" si="15"/>
        <v>99.300000000000011</v>
      </c>
      <c r="I42" s="37" t="str">
        <f t="shared" si="16"/>
        <v>12:01</v>
      </c>
      <c r="J42" s="37" t="str">
        <f t="shared" si="17"/>
        <v>11:57</v>
      </c>
      <c r="K42" s="37" t="str">
        <f t="shared" si="18"/>
        <v>11:54</v>
      </c>
      <c r="L42" s="9">
        <f t="shared" si="19"/>
        <v>54.75</v>
      </c>
      <c r="M42" s="9">
        <f t="shared" si="13"/>
        <v>5.75</v>
      </c>
      <c r="N42" s="10">
        <f t="shared" si="20"/>
        <v>50.930232558139529</v>
      </c>
      <c r="O42" s="9">
        <f t="shared" si="14"/>
        <v>1.9302325581395294</v>
      </c>
      <c r="P42" s="11">
        <f t="shared" si="21"/>
        <v>47.608695652173914</v>
      </c>
      <c r="Q42" s="9">
        <f t="shared" si="22"/>
        <v>-1.391304347826086</v>
      </c>
      <c r="V42" s="3"/>
    </row>
    <row r="43" spans="1:22" ht="18.75" x14ac:dyDescent="0.3">
      <c r="A43" s="26">
        <v>33</v>
      </c>
      <c r="B43" s="47">
        <v>38.6</v>
      </c>
      <c r="C43" s="52"/>
      <c r="D43" s="50" t="s">
        <v>82</v>
      </c>
      <c r="E43" s="50" t="s">
        <v>15</v>
      </c>
      <c r="F43" s="50" t="s">
        <v>83</v>
      </c>
      <c r="G43" s="50"/>
      <c r="H43" s="43">
        <f t="shared" si="15"/>
        <v>97.200000000000017</v>
      </c>
      <c r="I43" s="37" t="str">
        <f t="shared" si="16"/>
        <v>12:04</v>
      </c>
      <c r="J43" s="37" t="str">
        <f t="shared" si="17"/>
        <v>12:00</v>
      </c>
      <c r="K43" s="37" t="str">
        <f t="shared" si="18"/>
        <v>11:57</v>
      </c>
      <c r="L43" s="9">
        <f t="shared" si="19"/>
        <v>57.900000000000006</v>
      </c>
      <c r="M43" s="9">
        <f t="shared" si="13"/>
        <v>8.9000000000000057</v>
      </c>
      <c r="N43" s="10">
        <f t="shared" si="20"/>
        <v>53.860465116279073</v>
      </c>
      <c r="O43" s="9">
        <f t="shared" si="14"/>
        <v>4.8604651162790731</v>
      </c>
      <c r="P43" s="11">
        <f t="shared" si="21"/>
        <v>50.347826086956523</v>
      </c>
      <c r="Q43" s="9">
        <f t="shared" si="22"/>
        <v>1.3478260869565233</v>
      </c>
      <c r="V43" s="3"/>
    </row>
    <row r="44" spans="1:22" ht="18.75" x14ac:dyDescent="0.3">
      <c r="A44" s="26">
        <v>34</v>
      </c>
      <c r="B44" s="47">
        <v>41.1</v>
      </c>
      <c r="C44" s="52"/>
      <c r="D44" s="50"/>
      <c r="E44" s="50" t="s">
        <v>15</v>
      </c>
      <c r="F44" s="50" t="s">
        <v>84</v>
      </c>
      <c r="G44" s="50"/>
      <c r="H44" s="43">
        <f t="shared" si="15"/>
        <v>94.700000000000017</v>
      </c>
      <c r="I44" s="37" t="str">
        <f t="shared" si="16"/>
        <v>12:08</v>
      </c>
      <c r="J44" s="37" t="str">
        <f t="shared" si="17"/>
        <v>12:04</v>
      </c>
      <c r="K44" s="37" t="str">
        <f t="shared" si="18"/>
        <v>12:00</v>
      </c>
      <c r="L44" s="9">
        <f t="shared" si="19"/>
        <v>61.650000000000006</v>
      </c>
      <c r="M44" s="9">
        <f t="shared" si="13"/>
        <v>12.650000000000006</v>
      </c>
      <c r="N44" s="10">
        <f t="shared" si="20"/>
        <v>57.348837209302332</v>
      </c>
      <c r="O44" s="9">
        <f t="shared" si="14"/>
        <v>8.3488372093023315</v>
      </c>
      <c r="P44" s="11">
        <f t="shared" si="21"/>
        <v>53.608695652173914</v>
      </c>
      <c r="Q44" s="9">
        <f t="shared" si="22"/>
        <v>4.6086956521739069</v>
      </c>
      <c r="V44" s="3"/>
    </row>
    <row r="45" spans="1:22" ht="18.75" x14ac:dyDescent="0.3">
      <c r="A45" s="26">
        <v>35</v>
      </c>
      <c r="B45" s="47">
        <v>42.2</v>
      </c>
      <c r="C45" s="52"/>
      <c r="D45" s="50" t="s">
        <v>85</v>
      </c>
      <c r="E45" s="50" t="s">
        <v>15</v>
      </c>
      <c r="F45" s="50" t="s">
        <v>86</v>
      </c>
      <c r="G45" s="50"/>
      <c r="H45" s="43">
        <f t="shared" si="15"/>
        <v>93.600000000000009</v>
      </c>
      <c r="I45" s="37" t="str">
        <f t="shared" si="16"/>
        <v>12:10</v>
      </c>
      <c r="J45" s="37" t="str">
        <f t="shared" si="17"/>
        <v>12:05</v>
      </c>
      <c r="K45" s="37" t="str">
        <f t="shared" si="18"/>
        <v>12:02</v>
      </c>
      <c r="L45" s="9">
        <f t="shared" si="19"/>
        <v>63.300000000000011</v>
      </c>
      <c r="M45" s="9">
        <f t="shared" si="13"/>
        <v>14.300000000000011</v>
      </c>
      <c r="N45" s="10">
        <f t="shared" si="20"/>
        <v>58.883720930232563</v>
      </c>
      <c r="O45" s="9">
        <f t="shared" si="14"/>
        <v>9.8837209302325562</v>
      </c>
      <c r="P45" s="11">
        <f t="shared" si="21"/>
        <v>55.04347826086957</v>
      </c>
      <c r="Q45" s="9">
        <f t="shared" si="22"/>
        <v>6.0434782608695627</v>
      </c>
      <c r="V45" s="3"/>
    </row>
    <row r="46" spans="1:22" ht="18.75" x14ac:dyDescent="0.3">
      <c r="A46" s="26">
        <v>36</v>
      </c>
      <c r="B46" s="47">
        <v>43.6</v>
      </c>
      <c r="C46" s="52"/>
      <c r="D46" s="50"/>
      <c r="E46" s="50" t="s">
        <v>42</v>
      </c>
      <c r="F46" s="50" t="s">
        <v>87</v>
      </c>
      <c r="G46" s="50"/>
      <c r="H46" s="43">
        <f t="shared" si="15"/>
        <v>92.200000000000017</v>
      </c>
      <c r="I46" s="37" t="str">
        <f t="shared" si="16"/>
        <v>12:12</v>
      </c>
      <c r="J46" s="37" t="str">
        <f t="shared" si="17"/>
        <v>12:07</v>
      </c>
      <c r="K46" s="37" t="str">
        <f t="shared" si="18"/>
        <v>12:03</v>
      </c>
      <c r="L46" s="9">
        <f t="shared" si="19"/>
        <v>65.400000000000006</v>
      </c>
      <c r="M46" s="9">
        <f t="shared" si="13"/>
        <v>16.400000000000006</v>
      </c>
      <c r="N46" s="10">
        <f t="shared" si="20"/>
        <v>60.837209302325583</v>
      </c>
      <c r="O46" s="9">
        <f t="shared" si="14"/>
        <v>11.83720930232559</v>
      </c>
      <c r="P46" s="11">
        <f t="shared" si="21"/>
        <v>56.869565217391312</v>
      </c>
      <c r="Q46" s="9">
        <f t="shared" si="22"/>
        <v>7.8695652173913118</v>
      </c>
      <c r="V46" s="3"/>
    </row>
    <row r="47" spans="1:22" ht="18.75" x14ac:dyDescent="0.3">
      <c r="A47" s="26">
        <v>37</v>
      </c>
      <c r="B47" s="47">
        <v>44</v>
      </c>
      <c r="C47" s="52"/>
      <c r="D47" s="50"/>
      <c r="E47" s="50" t="s">
        <v>30</v>
      </c>
      <c r="F47" s="50" t="s">
        <v>87</v>
      </c>
      <c r="G47" s="50"/>
      <c r="H47" s="43">
        <f t="shared" si="15"/>
        <v>91.800000000000011</v>
      </c>
      <c r="I47" s="37" t="str">
        <f t="shared" si="16"/>
        <v>12:13</v>
      </c>
      <c r="J47" s="37" t="str">
        <f t="shared" si="17"/>
        <v>12:08</v>
      </c>
      <c r="K47" s="37" t="str">
        <f t="shared" si="18"/>
        <v>12:04</v>
      </c>
      <c r="L47" s="9">
        <f t="shared" si="19"/>
        <v>66</v>
      </c>
      <c r="M47" s="9">
        <f t="shared" si="13"/>
        <v>17</v>
      </c>
      <c r="N47" s="10">
        <f t="shared" si="20"/>
        <v>61.395348837209305</v>
      </c>
      <c r="O47" s="9">
        <f t="shared" si="14"/>
        <v>12.395348837209298</v>
      </c>
      <c r="P47" s="11">
        <f t="shared" si="21"/>
        <v>57.391304347826086</v>
      </c>
      <c r="Q47" s="9">
        <f t="shared" si="22"/>
        <v>8.3913043478260931</v>
      </c>
      <c r="V47" s="3"/>
    </row>
    <row r="48" spans="1:22" ht="18.75" x14ac:dyDescent="0.3">
      <c r="A48" s="26">
        <v>38</v>
      </c>
      <c r="B48" s="47">
        <v>44.9</v>
      </c>
      <c r="C48" s="52"/>
      <c r="D48" s="50"/>
      <c r="E48" s="50" t="s">
        <v>15</v>
      </c>
      <c r="F48" s="50" t="s">
        <v>88</v>
      </c>
      <c r="G48" s="50"/>
      <c r="H48" s="43">
        <f t="shared" si="15"/>
        <v>90.9</v>
      </c>
      <c r="I48" s="37" t="str">
        <f t="shared" si="16"/>
        <v>12:14</v>
      </c>
      <c r="J48" s="37" t="str">
        <f t="shared" si="17"/>
        <v>12:09</v>
      </c>
      <c r="K48" s="37" t="str">
        <f t="shared" si="18"/>
        <v>12:05</v>
      </c>
      <c r="L48" s="9">
        <f t="shared" si="19"/>
        <v>67.350000000000009</v>
      </c>
      <c r="M48" s="9">
        <f t="shared" si="13"/>
        <v>18.350000000000009</v>
      </c>
      <c r="N48" s="10">
        <f t="shared" si="20"/>
        <v>62.651162790697676</v>
      </c>
      <c r="O48" s="9">
        <f t="shared" si="14"/>
        <v>13.651162790697668</v>
      </c>
      <c r="P48" s="11">
        <f t="shared" si="21"/>
        <v>58.565217391304344</v>
      </c>
      <c r="Q48" s="9">
        <f t="shared" si="22"/>
        <v>9.5652173913043441</v>
      </c>
      <c r="V48" s="3"/>
    </row>
    <row r="49" spans="1:22" ht="18.75" x14ac:dyDescent="0.3">
      <c r="A49" s="26">
        <v>39</v>
      </c>
      <c r="B49" s="47">
        <v>47.9</v>
      </c>
      <c r="C49" s="52"/>
      <c r="D49" s="50" t="s">
        <v>89</v>
      </c>
      <c r="E49" s="50" t="s">
        <v>30</v>
      </c>
      <c r="F49" s="50" t="s">
        <v>90</v>
      </c>
      <c r="G49" s="50"/>
      <c r="H49" s="43">
        <f>$H$11-B49</f>
        <v>87.9</v>
      </c>
      <c r="I49" s="37" t="str">
        <f>TEXT(((B49/$I$1)/24)+$I$11,"u:mm")</f>
        <v>12:18</v>
      </c>
      <c r="J49" s="37" t="str">
        <f>TEXT(((B49/$J$1)/24)+$J$11,"u:mm")</f>
        <v>12:13</v>
      </c>
      <c r="K49" s="37" t="str">
        <f>TEXT(((B49/$K$1)/24)+$K$11,"u:mm")</f>
        <v>12:09</v>
      </c>
      <c r="L49" s="9">
        <f t="shared" ref="L49:L60" si="23">(B49/$I$1)*60</f>
        <v>71.849999999999994</v>
      </c>
      <c r="M49" s="9">
        <f t="shared" ref="M49:M66" si="24">(L49+$M$11)-120</f>
        <v>-37.150000000000006</v>
      </c>
      <c r="N49" s="10">
        <f t="shared" ref="N49:N60" si="25">(B49/$J$1)*60</f>
        <v>66.837209302325576</v>
      </c>
      <c r="O49" s="9">
        <f t="shared" ref="O49:O67" si="26">(N49+$M$11)-120</f>
        <v>-42.162790697674424</v>
      </c>
      <c r="P49" s="11">
        <f t="shared" ref="P49:P60" si="27">(B49/$K$1)*60</f>
        <v>62.478260869565212</v>
      </c>
      <c r="Q49" s="9">
        <f t="shared" ref="Q49:Q67" si="28">(P49+$M$11)-120</f>
        <v>-46.521739130434781</v>
      </c>
      <c r="V49" s="3"/>
    </row>
    <row r="50" spans="1:22" ht="18.75" customHeight="1" x14ac:dyDescent="0.3">
      <c r="A50" s="26">
        <v>40</v>
      </c>
      <c r="B50" s="47">
        <v>48.2</v>
      </c>
      <c r="C50" s="52"/>
      <c r="D50" s="50"/>
      <c r="E50" s="50" t="s">
        <v>91</v>
      </c>
      <c r="F50" s="59" t="s">
        <v>92</v>
      </c>
      <c r="G50" s="59" t="s">
        <v>93</v>
      </c>
      <c r="H50" s="43">
        <f t="shared" ref="H50:H61" si="29">$H$11-B50</f>
        <v>87.600000000000009</v>
      </c>
      <c r="I50" s="37" t="str">
        <f t="shared" ref="I50:I61" si="30">TEXT(((B50/$I$1)/24)+$I$11,"u:mm")</f>
        <v>12:19</v>
      </c>
      <c r="J50" s="37" t="str">
        <f t="shared" ref="J50:J61" si="31">TEXT(((B50/$J$1)/24)+$J$11,"u:mm")</f>
        <v>12:14</v>
      </c>
      <c r="K50" s="37" t="str">
        <f t="shared" ref="K50:K61" si="32">TEXT(((B50/$K$1)/24)+$K$11,"u:mm")</f>
        <v>12:09</v>
      </c>
      <c r="L50" s="9">
        <f t="shared" si="23"/>
        <v>72.300000000000011</v>
      </c>
      <c r="M50" s="9">
        <f t="shared" si="24"/>
        <v>-36.699999999999989</v>
      </c>
      <c r="N50" s="10">
        <f t="shared" si="25"/>
        <v>67.255813953488371</v>
      </c>
      <c r="O50" s="9">
        <f t="shared" si="26"/>
        <v>-41.744186046511629</v>
      </c>
      <c r="P50" s="11">
        <f t="shared" si="27"/>
        <v>62.869565217391312</v>
      </c>
      <c r="Q50" s="9">
        <f t="shared" si="28"/>
        <v>-46.130434782608688</v>
      </c>
      <c r="V50" s="3"/>
    </row>
    <row r="51" spans="1:22" ht="18.75" x14ac:dyDescent="0.3">
      <c r="A51" s="26">
        <v>41</v>
      </c>
      <c r="B51" s="47">
        <v>48.8</v>
      </c>
      <c r="C51" s="52"/>
      <c r="D51" s="50"/>
      <c r="E51" s="50" t="s">
        <v>15</v>
      </c>
      <c r="F51" s="50" t="s">
        <v>92</v>
      </c>
      <c r="G51" s="50"/>
      <c r="H51" s="43">
        <f t="shared" si="29"/>
        <v>87.000000000000014</v>
      </c>
      <c r="I51" s="37" t="str">
        <f t="shared" si="30"/>
        <v>12:20</v>
      </c>
      <c r="J51" s="37" t="str">
        <f t="shared" si="31"/>
        <v>12:15</v>
      </c>
      <c r="K51" s="37" t="str">
        <f t="shared" si="32"/>
        <v>12:10</v>
      </c>
      <c r="L51" s="9">
        <f t="shared" si="23"/>
        <v>73.2</v>
      </c>
      <c r="M51" s="9">
        <f t="shared" si="24"/>
        <v>-35.799999999999997</v>
      </c>
      <c r="N51" s="10">
        <f t="shared" si="25"/>
        <v>68.093023255813947</v>
      </c>
      <c r="O51" s="9">
        <f t="shared" si="26"/>
        <v>-40.906976744186053</v>
      </c>
      <c r="P51" s="11">
        <f t="shared" si="27"/>
        <v>63.65217391304347</v>
      </c>
      <c r="Q51" s="9">
        <f t="shared" si="28"/>
        <v>-45.34782608695653</v>
      </c>
      <c r="V51" s="3"/>
    </row>
    <row r="52" spans="1:22" ht="18.75" x14ac:dyDescent="0.3">
      <c r="A52" s="26">
        <v>42</v>
      </c>
      <c r="B52" s="47">
        <v>49.1</v>
      </c>
      <c r="C52" s="52"/>
      <c r="D52" s="50"/>
      <c r="E52" s="50" t="s">
        <v>15</v>
      </c>
      <c r="F52" s="50" t="s">
        <v>94</v>
      </c>
      <c r="G52" s="50"/>
      <c r="H52" s="43">
        <f t="shared" si="29"/>
        <v>86.700000000000017</v>
      </c>
      <c r="I52" s="37" t="str">
        <f t="shared" si="30"/>
        <v>12:20</v>
      </c>
      <c r="J52" s="37" t="str">
        <f t="shared" si="31"/>
        <v>12:15</v>
      </c>
      <c r="K52" s="37" t="str">
        <f t="shared" si="32"/>
        <v>12:11</v>
      </c>
      <c r="L52" s="9">
        <f t="shared" si="23"/>
        <v>73.650000000000006</v>
      </c>
      <c r="M52" s="9">
        <f t="shared" si="24"/>
        <v>-35.349999999999994</v>
      </c>
      <c r="N52" s="10">
        <f t="shared" si="25"/>
        <v>68.511627906976742</v>
      </c>
      <c r="O52" s="9">
        <f t="shared" si="26"/>
        <v>-40.488372093023258</v>
      </c>
      <c r="P52" s="11">
        <f t="shared" si="27"/>
        <v>64.043478260869563</v>
      </c>
      <c r="Q52" s="9">
        <f t="shared" si="28"/>
        <v>-44.956521739130437</v>
      </c>
      <c r="V52" s="3"/>
    </row>
    <row r="53" spans="1:22" ht="18.75" x14ac:dyDescent="0.3">
      <c r="A53" s="26">
        <v>43</v>
      </c>
      <c r="B53" s="47">
        <v>50</v>
      </c>
      <c r="C53" s="52"/>
      <c r="D53" s="50"/>
      <c r="E53" s="50" t="s">
        <v>95</v>
      </c>
      <c r="F53" s="50" t="s">
        <v>96</v>
      </c>
      <c r="G53" s="50"/>
      <c r="H53" s="43">
        <f t="shared" si="29"/>
        <v>85.800000000000011</v>
      </c>
      <c r="I53" s="37" t="str">
        <f t="shared" si="30"/>
        <v>12:22</v>
      </c>
      <c r="J53" s="37" t="str">
        <f t="shared" si="31"/>
        <v>12:16</v>
      </c>
      <c r="K53" s="37" t="str">
        <f t="shared" si="32"/>
        <v>12:12</v>
      </c>
      <c r="L53" s="9">
        <f t="shared" si="23"/>
        <v>75</v>
      </c>
      <c r="M53" s="9">
        <f t="shared" si="24"/>
        <v>-34</v>
      </c>
      <c r="N53" s="10">
        <f t="shared" si="25"/>
        <v>69.767441860465127</v>
      </c>
      <c r="O53" s="9">
        <f t="shared" si="26"/>
        <v>-39.232558139534873</v>
      </c>
      <c r="P53" s="11">
        <f t="shared" si="27"/>
        <v>65.217391304347828</v>
      </c>
      <c r="Q53" s="9">
        <f t="shared" si="28"/>
        <v>-43.782608695652172</v>
      </c>
      <c r="V53" s="3"/>
    </row>
    <row r="54" spans="1:22" ht="18.75" x14ac:dyDescent="0.3">
      <c r="A54" s="26">
        <v>44</v>
      </c>
      <c r="B54" s="47">
        <v>50.1</v>
      </c>
      <c r="C54" s="52"/>
      <c r="D54" s="50" t="s">
        <v>97</v>
      </c>
      <c r="E54" s="50" t="s">
        <v>33</v>
      </c>
      <c r="F54" s="50" t="s">
        <v>98</v>
      </c>
      <c r="G54" s="50"/>
      <c r="H54" s="43">
        <f t="shared" si="29"/>
        <v>85.700000000000017</v>
      </c>
      <c r="I54" s="37" t="str">
        <f t="shared" si="30"/>
        <v>12:22</v>
      </c>
      <c r="J54" s="37" t="str">
        <f t="shared" si="31"/>
        <v>12:16</v>
      </c>
      <c r="K54" s="37" t="str">
        <f t="shared" si="32"/>
        <v>12:12</v>
      </c>
      <c r="L54" s="9">
        <f t="shared" si="23"/>
        <v>75.149999999999991</v>
      </c>
      <c r="M54" s="9">
        <f t="shared" si="24"/>
        <v>-33.850000000000009</v>
      </c>
      <c r="N54" s="10">
        <f t="shared" si="25"/>
        <v>69.906976744186053</v>
      </c>
      <c r="O54" s="9">
        <f t="shared" si="26"/>
        <v>-39.093023255813947</v>
      </c>
      <c r="P54" s="11">
        <f t="shared" si="27"/>
        <v>65.34782608695653</v>
      </c>
      <c r="Q54" s="9">
        <f t="shared" si="28"/>
        <v>-43.65217391304347</v>
      </c>
      <c r="V54" s="3"/>
    </row>
    <row r="55" spans="1:22" ht="18.75" x14ac:dyDescent="0.3">
      <c r="A55" s="26">
        <v>45</v>
      </c>
      <c r="B55" s="47">
        <v>52.7</v>
      </c>
      <c r="C55" s="60" t="s">
        <v>99</v>
      </c>
      <c r="D55" s="50" t="s">
        <v>100</v>
      </c>
      <c r="E55" s="50" t="s">
        <v>101</v>
      </c>
      <c r="F55" s="50" t="s">
        <v>102</v>
      </c>
      <c r="G55" s="50"/>
      <c r="H55" s="43">
        <f t="shared" si="29"/>
        <v>83.100000000000009</v>
      </c>
      <c r="I55" s="37" t="str">
        <f t="shared" si="30"/>
        <v>12:26</v>
      </c>
      <c r="J55" s="37" t="str">
        <f t="shared" si="31"/>
        <v>12:20</v>
      </c>
      <c r="K55" s="37" t="str">
        <f t="shared" si="32"/>
        <v>12:15</v>
      </c>
      <c r="L55" s="9">
        <f t="shared" si="23"/>
        <v>79.050000000000011</v>
      </c>
      <c r="M55" s="9">
        <f t="shared" si="24"/>
        <v>-29.949999999999989</v>
      </c>
      <c r="N55" s="10">
        <f t="shared" si="25"/>
        <v>73.534883720930239</v>
      </c>
      <c r="O55" s="9">
        <f t="shared" si="26"/>
        <v>-35.465116279069761</v>
      </c>
      <c r="P55" s="11">
        <f t="shared" si="27"/>
        <v>68.739130434782624</v>
      </c>
      <c r="Q55" s="9">
        <f t="shared" si="28"/>
        <v>-40.260869565217376</v>
      </c>
      <c r="V55" s="3"/>
    </row>
    <row r="56" spans="1:22" ht="18.75" x14ac:dyDescent="0.3">
      <c r="A56" s="26">
        <v>46</v>
      </c>
      <c r="B56" s="61">
        <v>55.7</v>
      </c>
      <c r="C56" s="62"/>
      <c r="D56" s="50"/>
      <c r="E56" s="50" t="s">
        <v>30</v>
      </c>
      <c r="F56" s="50" t="s">
        <v>103</v>
      </c>
      <c r="G56" s="53"/>
      <c r="H56" s="43">
        <f t="shared" si="29"/>
        <v>80.100000000000009</v>
      </c>
      <c r="I56" s="37" t="str">
        <f t="shared" si="30"/>
        <v>12:30</v>
      </c>
      <c r="J56" s="37" t="str">
        <f t="shared" si="31"/>
        <v>12:24</v>
      </c>
      <c r="K56" s="37" t="str">
        <f t="shared" si="32"/>
        <v>12:19</v>
      </c>
      <c r="L56" s="9">
        <f t="shared" si="23"/>
        <v>83.550000000000011</v>
      </c>
      <c r="M56" s="9">
        <f t="shared" si="24"/>
        <v>-25.449999999999989</v>
      </c>
      <c r="N56" s="10">
        <f t="shared" si="25"/>
        <v>77.720930232558146</v>
      </c>
      <c r="O56" s="9">
        <f t="shared" si="26"/>
        <v>-31.279069767441854</v>
      </c>
      <c r="P56" s="11">
        <f t="shared" si="27"/>
        <v>72.652173913043484</v>
      </c>
      <c r="Q56" s="9">
        <f t="shared" si="28"/>
        <v>-36.347826086956516</v>
      </c>
      <c r="S56" s="9">
        <f>(B56/$I$1)*60-120+11</f>
        <v>-25.449999999999989</v>
      </c>
      <c r="T56" s="9">
        <f>(B56/$J$1)*60-120+11</f>
        <v>-31.279069767441854</v>
      </c>
      <c r="U56" s="9">
        <f>(B56/$K$1)*60-120+11</f>
        <v>-36.347826086956516</v>
      </c>
      <c r="V56" s="21"/>
    </row>
    <row r="57" spans="1:22" ht="18.75" x14ac:dyDescent="0.3">
      <c r="A57" s="26">
        <v>47</v>
      </c>
      <c r="B57" s="61">
        <v>56.4</v>
      </c>
      <c r="C57" s="62"/>
      <c r="D57" s="50"/>
      <c r="E57" s="50" t="s">
        <v>30</v>
      </c>
      <c r="F57" s="50" t="s">
        <v>104</v>
      </c>
      <c r="G57" s="53"/>
      <c r="H57" s="43">
        <f t="shared" si="29"/>
        <v>79.400000000000006</v>
      </c>
      <c r="I57" s="37" t="str">
        <f t="shared" si="30"/>
        <v>12:31</v>
      </c>
      <c r="J57" s="37" t="str">
        <f t="shared" si="31"/>
        <v>12:25</v>
      </c>
      <c r="K57" s="37" t="str">
        <f t="shared" si="32"/>
        <v>12:20</v>
      </c>
      <c r="L57" s="9">
        <f t="shared" si="23"/>
        <v>84.6</v>
      </c>
      <c r="M57" s="9">
        <f t="shared" si="24"/>
        <v>-24.400000000000006</v>
      </c>
      <c r="N57" s="10">
        <f t="shared" si="25"/>
        <v>78.697674418604649</v>
      </c>
      <c r="O57" s="9">
        <f t="shared" si="26"/>
        <v>-30.302325581395351</v>
      </c>
      <c r="P57" s="11">
        <f t="shared" si="27"/>
        <v>73.565217391304344</v>
      </c>
      <c r="Q57" s="9">
        <f t="shared" si="28"/>
        <v>-35.434782608695656</v>
      </c>
      <c r="S57" s="9"/>
      <c r="T57" s="9"/>
      <c r="U57" s="9"/>
      <c r="V57" s="21"/>
    </row>
    <row r="58" spans="1:22" ht="18.75" x14ac:dyDescent="0.3">
      <c r="A58" s="26">
        <v>48</v>
      </c>
      <c r="B58" s="61">
        <v>56.8</v>
      </c>
      <c r="C58" s="62"/>
      <c r="D58" s="50"/>
      <c r="E58" s="50" t="s">
        <v>30</v>
      </c>
      <c r="F58" s="50" t="s">
        <v>104</v>
      </c>
      <c r="G58" s="53"/>
      <c r="H58" s="43">
        <f t="shared" si="29"/>
        <v>79.000000000000014</v>
      </c>
      <c r="I58" s="37" t="str">
        <f t="shared" si="30"/>
        <v>12:32</v>
      </c>
      <c r="J58" s="37" t="str">
        <f t="shared" si="31"/>
        <v>12:26</v>
      </c>
      <c r="K58" s="37" t="str">
        <f t="shared" si="32"/>
        <v>12:21</v>
      </c>
      <c r="L58" s="9">
        <f t="shared" si="23"/>
        <v>85.199999999999989</v>
      </c>
      <c r="M58" s="9">
        <f t="shared" si="24"/>
        <v>-23.800000000000011</v>
      </c>
      <c r="N58" s="10">
        <f t="shared" si="25"/>
        <v>79.255813953488371</v>
      </c>
      <c r="O58" s="9">
        <f t="shared" si="26"/>
        <v>-29.744186046511629</v>
      </c>
      <c r="P58" s="11">
        <f t="shared" si="27"/>
        <v>74.086956521739125</v>
      </c>
      <c r="Q58" s="9">
        <f t="shared" si="28"/>
        <v>-34.913043478260875</v>
      </c>
      <c r="S58" s="9"/>
      <c r="T58" s="9"/>
      <c r="U58" s="9"/>
      <c r="V58" s="21"/>
    </row>
    <row r="59" spans="1:22" ht="18.75" x14ac:dyDescent="0.3">
      <c r="A59" s="26">
        <v>49</v>
      </c>
      <c r="B59" s="47">
        <v>57.4</v>
      </c>
      <c r="C59" s="62"/>
      <c r="D59" s="50"/>
      <c r="E59" s="50" t="s">
        <v>33</v>
      </c>
      <c r="F59" s="50" t="s">
        <v>105</v>
      </c>
      <c r="G59" s="53"/>
      <c r="H59" s="43">
        <f t="shared" si="29"/>
        <v>78.400000000000006</v>
      </c>
      <c r="I59" s="37" t="str">
        <f t="shared" si="30"/>
        <v>12:33</v>
      </c>
      <c r="J59" s="37" t="str">
        <f t="shared" si="31"/>
        <v>12:27</v>
      </c>
      <c r="K59" s="37" t="str">
        <f t="shared" si="32"/>
        <v>12:21</v>
      </c>
      <c r="L59" s="9">
        <f t="shared" si="23"/>
        <v>86.100000000000009</v>
      </c>
      <c r="M59" s="9">
        <f t="shared" si="24"/>
        <v>-22.899999999999991</v>
      </c>
      <c r="N59" s="10">
        <f t="shared" si="25"/>
        <v>80.093023255813947</v>
      </c>
      <c r="O59" s="9">
        <f t="shared" si="26"/>
        <v>-28.906976744186053</v>
      </c>
      <c r="P59" s="11">
        <f t="shared" si="27"/>
        <v>74.869565217391298</v>
      </c>
      <c r="Q59" s="9">
        <f t="shared" si="28"/>
        <v>-34.130434782608702</v>
      </c>
      <c r="S59" s="9"/>
      <c r="T59" s="9"/>
      <c r="U59" s="9"/>
      <c r="V59" s="21"/>
    </row>
    <row r="60" spans="1:22" ht="18.75" x14ac:dyDescent="0.3">
      <c r="A60" s="26">
        <v>50</v>
      </c>
      <c r="B60" s="47">
        <v>58.3</v>
      </c>
      <c r="C60" s="62"/>
      <c r="D60" s="50"/>
      <c r="E60" s="50" t="s">
        <v>15</v>
      </c>
      <c r="F60" s="50" t="s">
        <v>106</v>
      </c>
      <c r="G60" s="50"/>
      <c r="H60" s="43">
        <f t="shared" si="29"/>
        <v>77.500000000000014</v>
      </c>
      <c r="I60" s="37" t="str">
        <f t="shared" si="30"/>
        <v>12:34</v>
      </c>
      <c r="J60" s="37" t="str">
        <f t="shared" si="31"/>
        <v>12:28</v>
      </c>
      <c r="K60" s="37" t="str">
        <f t="shared" si="32"/>
        <v>12:23</v>
      </c>
      <c r="L60" s="9">
        <f t="shared" si="23"/>
        <v>87.45</v>
      </c>
      <c r="M60" s="9">
        <f t="shared" si="24"/>
        <v>-21.549999999999997</v>
      </c>
      <c r="N60" s="10">
        <f t="shared" si="25"/>
        <v>81.348837209302317</v>
      </c>
      <c r="O60" s="9">
        <f t="shared" si="26"/>
        <v>-27.651162790697683</v>
      </c>
      <c r="P60" s="11">
        <f t="shared" si="27"/>
        <v>76.043478260869563</v>
      </c>
      <c r="Q60" s="9">
        <f t="shared" si="28"/>
        <v>-32.956521739130437</v>
      </c>
      <c r="S60" s="9">
        <f>(B60/$I$1)*60-120+11</f>
        <v>-21.549999999999997</v>
      </c>
      <c r="T60" s="9">
        <f>(B60/$J$1)*60-120+11</f>
        <v>-27.651162790697683</v>
      </c>
      <c r="U60" s="9">
        <f>(B60/$K$1)*60-120+11</f>
        <v>-32.956521739130437</v>
      </c>
      <c r="V60" s="22"/>
    </row>
    <row r="61" spans="1:22" ht="18.75" x14ac:dyDescent="0.3">
      <c r="A61" s="26">
        <v>51</v>
      </c>
      <c r="B61" s="47">
        <v>59.3</v>
      </c>
      <c r="C61" s="62"/>
      <c r="D61" s="50"/>
      <c r="E61" s="50" t="s">
        <v>15</v>
      </c>
      <c r="F61" s="50" t="s">
        <v>107</v>
      </c>
      <c r="G61" s="50"/>
      <c r="H61" s="43">
        <f t="shared" si="29"/>
        <v>76.500000000000014</v>
      </c>
      <c r="I61" s="37" t="str">
        <f t="shared" si="30"/>
        <v>12:35</v>
      </c>
      <c r="J61" s="37" t="str">
        <f t="shared" si="31"/>
        <v>12:29</v>
      </c>
      <c r="K61" s="37" t="str">
        <f t="shared" si="32"/>
        <v>12:24</v>
      </c>
      <c r="L61" s="9" t="e">
        <f>(#REF!/$I$1)*60</f>
        <v>#REF!</v>
      </c>
      <c r="M61" s="9" t="e">
        <f t="shared" si="24"/>
        <v>#REF!</v>
      </c>
      <c r="N61" s="10" t="e">
        <f>(#REF!/$J$1)*60</f>
        <v>#REF!</v>
      </c>
      <c r="O61" s="9" t="e">
        <f t="shared" si="26"/>
        <v>#REF!</v>
      </c>
      <c r="P61" s="11" t="e">
        <f>(#REF!/$K$1)*60</f>
        <v>#REF!</v>
      </c>
      <c r="Q61" s="9" t="e">
        <f t="shared" si="28"/>
        <v>#REF!</v>
      </c>
      <c r="S61" s="9">
        <f>(B61/$I$1)*60-120+11</f>
        <v>-20.050000000000011</v>
      </c>
      <c r="T61" s="9">
        <f>(B61/$J$1)*60-120+11</f>
        <v>-26.255813953488371</v>
      </c>
      <c r="U61" s="9">
        <f>(B61/$K$1)*60-120+11</f>
        <v>-31.652173913043484</v>
      </c>
      <c r="V61" s="3"/>
    </row>
    <row r="62" spans="1:22" ht="18.75" x14ac:dyDescent="0.3">
      <c r="A62" s="26">
        <v>52</v>
      </c>
      <c r="B62" s="47"/>
      <c r="C62" s="60"/>
      <c r="D62" s="57" t="s">
        <v>108</v>
      </c>
      <c r="E62" s="58" t="s">
        <v>109</v>
      </c>
      <c r="F62" s="58"/>
      <c r="G62" s="58"/>
      <c r="H62" s="43"/>
      <c r="I62" s="37"/>
      <c r="J62" s="37"/>
      <c r="K62" s="37"/>
      <c r="L62" s="9" t="e">
        <f>(#REF!/$I$1)*60</f>
        <v>#REF!</v>
      </c>
      <c r="M62" s="9" t="e">
        <f t="shared" si="24"/>
        <v>#REF!</v>
      </c>
      <c r="N62" s="10" t="e">
        <f>(#REF!/$J$1)*60</f>
        <v>#REF!</v>
      </c>
      <c r="O62" s="9" t="e">
        <f t="shared" si="26"/>
        <v>#REF!</v>
      </c>
      <c r="P62" s="11" t="e">
        <f>(#REF!/$K$1)*60</f>
        <v>#REF!</v>
      </c>
      <c r="Q62" s="9" t="e">
        <f t="shared" si="28"/>
        <v>#REF!</v>
      </c>
      <c r="S62" s="9" t="e">
        <f>(#REF!/$I$1)*60-120+11</f>
        <v>#REF!</v>
      </c>
      <c r="T62" s="9" t="e">
        <f>(#REF!/$J$1)*60-120+11</f>
        <v>#REF!</v>
      </c>
      <c r="U62" s="9" t="e">
        <f>(#REF!/$K$1)*60-120+11</f>
        <v>#REF!</v>
      </c>
      <c r="V62" s="3"/>
    </row>
    <row r="63" spans="1:22" ht="18.75" x14ac:dyDescent="0.3">
      <c r="A63" s="26">
        <v>53</v>
      </c>
      <c r="B63" s="47">
        <v>61</v>
      </c>
      <c r="C63" s="62"/>
      <c r="D63" s="50"/>
      <c r="E63" s="50" t="s">
        <v>33</v>
      </c>
      <c r="F63" s="50" t="s">
        <v>110</v>
      </c>
      <c r="G63" s="50"/>
      <c r="H63" s="43">
        <f>$H$11-B63</f>
        <v>74.800000000000011</v>
      </c>
      <c r="I63" s="37" t="str">
        <f>TEXT(((B63/$I$1)/24)+$I$11,"u:mm")</f>
        <v>12:38</v>
      </c>
      <c r="J63" s="37" t="str">
        <f>TEXT(((B63/$J$1)/24)+$J$11,"u:mm")</f>
        <v>12:32</v>
      </c>
      <c r="K63" s="37" t="str">
        <f>TEXT(((B63/$K$1)/24)+$K$11,"u:mm")</f>
        <v>12:26</v>
      </c>
      <c r="L63" s="9" t="e">
        <f>(#REF!/$I$1)*60</f>
        <v>#REF!</v>
      </c>
      <c r="M63" s="9" t="e">
        <f t="shared" si="24"/>
        <v>#REF!</v>
      </c>
      <c r="N63" s="10" t="e">
        <f>(#REF!/$J$1)*60</f>
        <v>#REF!</v>
      </c>
      <c r="O63" s="9" t="e">
        <f t="shared" si="26"/>
        <v>#REF!</v>
      </c>
      <c r="P63" s="11" t="e">
        <f>(#REF!/$K$1)*60</f>
        <v>#REF!</v>
      </c>
      <c r="Q63" s="9" t="e">
        <f t="shared" si="28"/>
        <v>#REF!</v>
      </c>
      <c r="S63" s="9">
        <f t="shared" ref="S63:S67" si="33">(B63/$I$1)*60-120+11</f>
        <v>-17.5</v>
      </c>
      <c r="T63" s="9">
        <f t="shared" ref="T63:T67" si="34">(B63/$J$1)*60-120+11</f>
        <v>-23.883720930232556</v>
      </c>
      <c r="U63" s="9">
        <f t="shared" ref="U63:U67" si="35">(B63/$K$1)*60-120+11</f>
        <v>-29.434782608695656</v>
      </c>
      <c r="V63" s="22"/>
    </row>
    <row r="64" spans="1:22" ht="18.75" x14ac:dyDescent="0.3">
      <c r="A64" s="26">
        <v>54</v>
      </c>
      <c r="B64" s="47">
        <v>61.7</v>
      </c>
      <c r="C64" s="62"/>
      <c r="D64" s="50"/>
      <c r="E64" s="50" t="s">
        <v>111</v>
      </c>
      <c r="F64" s="50" t="s">
        <v>112</v>
      </c>
      <c r="G64" s="50"/>
      <c r="H64" s="43">
        <f>$H$11-B64</f>
        <v>74.100000000000009</v>
      </c>
      <c r="I64" s="37" t="str">
        <f>TEXT(((B64/$I$1)/24)+$I$11,"u:mm")</f>
        <v>12:39</v>
      </c>
      <c r="J64" s="37" t="str">
        <f>TEXT(((B64/$J$1)/24)+$J$11,"u:mm")</f>
        <v>12:33</v>
      </c>
      <c r="K64" s="37" t="str">
        <f>TEXT(((B64/$K$1)/24)+$K$11,"u:mm")</f>
        <v>12:27</v>
      </c>
      <c r="L64" s="9" t="e">
        <f>(#REF!/$I$1)*60</f>
        <v>#REF!</v>
      </c>
      <c r="M64" s="9" t="e">
        <f t="shared" si="24"/>
        <v>#REF!</v>
      </c>
      <c r="N64" s="10" t="e">
        <f>(#REF!/$J$1)*60</f>
        <v>#REF!</v>
      </c>
      <c r="O64" s="9" t="e">
        <f t="shared" si="26"/>
        <v>#REF!</v>
      </c>
      <c r="P64" s="11" t="e">
        <f>(#REF!/$K$1)*60</f>
        <v>#REF!</v>
      </c>
      <c r="Q64" s="9" t="e">
        <f t="shared" si="28"/>
        <v>#REF!</v>
      </c>
      <c r="S64" s="9">
        <f t="shared" si="33"/>
        <v>-16.450000000000003</v>
      </c>
      <c r="T64" s="9">
        <f t="shared" si="34"/>
        <v>-22.906976744186053</v>
      </c>
      <c r="U64" s="9">
        <f t="shared" si="35"/>
        <v>-28.521739130434781</v>
      </c>
      <c r="V64" s="22"/>
    </row>
    <row r="65" spans="1:22" ht="18.75" x14ac:dyDescent="0.3">
      <c r="A65" s="26">
        <v>55</v>
      </c>
      <c r="B65" s="63">
        <v>63.5</v>
      </c>
      <c r="C65" s="62"/>
      <c r="D65" s="50"/>
      <c r="E65" s="50" t="s">
        <v>30</v>
      </c>
      <c r="F65" s="50" t="s">
        <v>113</v>
      </c>
      <c r="G65" s="53"/>
      <c r="H65" s="43">
        <f t="shared" ref="H65:H72" si="36">$H$11-B65</f>
        <v>72.300000000000011</v>
      </c>
      <c r="I65" s="37" t="str">
        <f t="shared" ref="I65:I72" si="37">TEXT(((B65/$I$1)/24)+$I$11,"u:mm")</f>
        <v>12:42</v>
      </c>
      <c r="J65" s="37" t="str">
        <f t="shared" ref="J65:J72" si="38">TEXT(((B65/$J$1)/24)+$J$11,"u:mm")</f>
        <v>12:35</v>
      </c>
      <c r="K65" s="37" t="str">
        <f t="shared" ref="K65:K72" si="39">TEXT(((B65/$K$1)/24)+$K$11,"u:mm")</f>
        <v>12:29</v>
      </c>
      <c r="L65" s="9" t="e">
        <f>(#REF!/$I$1)*60</f>
        <v>#REF!</v>
      </c>
      <c r="M65" s="9" t="e">
        <f t="shared" si="24"/>
        <v>#REF!</v>
      </c>
      <c r="N65" s="10" t="e">
        <f>(#REF!/$J$1)*60</f>
        <v>#REF!</v>
      </c>
      <c r="O65" s="9" t="e">
        <f t="shared" si="26"/>
        <v>#REF!</v>
      </c>
      <c r="P65" s="11" t="e">
        <f>(#REF!/$K$1)*60</f>
        <v>#REF!</v>
      </c>
      <c r="Q65" s="9" t="e">
        <f t="shared" si="28"/>
        <v>#REF!</v>
      </c>
      <c r="S65" s="9">
        <f t="shared" si="33"/>
        <v>-13.75</v>
      </c>
      <c r="T65" s="9">
        <f t="shared" si="34"/>
        <v>-20.395348837209298</v>
      </c>
      <c r="U65" s="9">
        <f t="shared" si="35"/>
        <v>-26.173913043478265</v>
      </c>
      <c r="V65" s="22"/>
    </row>
    <row r="66" spans="1:22" ht="18.75" x14ac:dyDescent="0.3">
      <c r="A66" s="26">
        <v>56</v>
      </c>
      <c r="B66" s="47">
        <v>64.099999999999994</v>
      </c>
      <c r="C66" s="52"/>
      <c r="D66" s="50" t="s">
        <v>220</v>
      </c>
      <c r="E66" s="50" t="s">
        <v>15</v>
      </c>
      <c r="F66" s="50" t="s">
        <v>115</v>
      </c>
      <c r="G66" s="50"/>
      <c r="H66" s="43">
        <f t="shared" si="36"/>
        <v>71.700000000000017</v>
      </c>
      <c r="I66" s="37" t="str">
        <f t="shared" si="37"/>
        <v>12:43</v>
      </c>
      <c r="J66" s="37" t="str">
        <f t="shared" si="38"/>
        <v>12:36</v>
      </c>
      <c r="K66" s="37" t="str">
        <f t="shared" si="39"/>
        <v>12:30</v>
      </c>
      <c r="L66" s="9" t="e">
        <f>(#REF!/$I$1)*60</f>
        <v>#REF!</v>
      </c>
      <c r="M66" s="9" t="e">
        <f t="shared" si="24"/>
        <v>#REF!</v>
      </c>
      <c r="N66" s="10" t="e">
        <f>(#REF!/$J$1)*60</f>
        <v>#REF!</v>
      </c>
      <c r="O66" s="9" t="e">
        <f t="shared" si="26"/>
        <v>#REF!</v>
      </c>
      <c r="P66" s="11" t="e">
        <f>(#REF!/$K$1)*60</f>
        <v>#REF!</v>
      </c>
      <c r="Q66" s="9" t="e">
        <f t="shared" si="28"/>
        <v>#REF!</v>
      </c>
      <c r="S66" s="9">
        <f t="shared" si="33"/>
        <v>-12.850000000000009</v>
      </c>
      <c r="T66" s="9">
        <f t="shared" si="34"/>
        <v>-19.558139534883736</v>
      </c>
      <c r="U66" s="9">
        <f t="shared" si="35"/>
        <v>-25.391304347826093</v>
      </c>
      <c r="V66" s="22"/>
    </row>
    <row r="67" spans="1:22" ht="18.75" x14ac:dyDescent="0.3">
      <c r="A67" s="26">
        <v>57</v>
      </c>
      <c r="B67" s="47">
        <v>65.599999999999994</v>
      </c>
      <c r="C67" s="52"/>
      <c r="D67" s="50"/>
      <c r="E67" s="50" t="s">
        <v>30</v>
      </c>
      <c r="F67" s="50" t="s">
        <v>116</v>
      </c>
      <c r="G67" s="50"/>
      <c r="H67" s="43">
        <f t="shared" si="36"/>
        <v>70.200000000000017</v>
      </c>
      <c r="I67" s="37" t="str">
        <f t="shared" si="37"/>
        <v>12:45</v>
      </c>
      <c r="J67" s="37" t="str">
        <f t="shared" si="38"/>
        <v>12:38</v>
      </c>
      <c r="K67" s="37" t="str">
        <f t="shared" si="39"/>
        <v>12:32</v>
      </c>
      <c r="L67" s="9" t="e">
        <f>(#REF!/$I$1)*60</f>
        <v>#REF!</v>
      </c>
      <c r="M67" s="9" t="e">
        <f>(L67+$M$11)-180</f>
        <v>#REF!</v>
      </c>
      <c r="N67" s="10" t="e">
        <f>(#REF!/$J$1)*60</f>
        <v>#REF!</v>
      </c>
      <c r="O67" s="9" t="e">
        <f t="shared" si="26"/>
        <v>#REF!</v>
      </c>
      <c r="P67" s="11" t="e">
        <f>(#REF!/$K$1)*60</f>
        <v>#REF!</v>
      </c>
      <c r="Q67" s="9" t="e">
        <f t="shared" si="28"/>
        <v>#REF!</v>
      </c>
      <c r="S67" s="9">
        <f t="shared" si="33"/>
        <v>-10.600000000000009</v>
      </c>
      <c r="T67" s="9">
        <f t="shared" si="34"/>
        <v>-17.465116279069775</v>
      </c>
      <c r="U67" s="9">
        <f t="shared" si="35"/>
        <v>-23.434782608695656</v>
      </c>
      <c r="V67" s="22"/>
    </row>
    <row r="68" spans="1:22" ht="18.75" x14ac:dyDescent="0.3">
      <c r="A68" s="26">
        <v>58</v>
      </c>
      <c r="B68" s="47">
        <v>66.900000000000006</v>
      </c>
      <c r="C68" s="52"/>
      <c r="D68" s="50"/>
      <c r="E68" s="50" t="s">
        <v>15</v>
      </c>
      <c r="F68" s="50" t="s">
        <v>117</v>
      </c>
      <c r="G68" s="50"/>
      <c r="H68" s="43">
        <f t="shared" si="36"/>
        <v>68.900000000000006</v>
      </c>
      <c r="I68" s="37" t="str">
        <f t="shared" si="37"/>
        <v>12:47</v>
      </c>
      <c r="J68" s="37" t="str">
        <f t="shared" si="38"/>
        <v>12:40</v>
      </c>
      <c r="K68" s="37" t="str">
        <f t="shared" si="39"/>
        <v>12:34</v>
      </c>
      <c r="L68" s="9"/>
      <c r="M68" s="9"/>
      <c r="N68" s="10"/>
      <c r="O68" s="9"/>
      <c r="P68" s="11"/>
      <c r="Q68" s="9"/>
      <c r="S68" s="9"/>
      <c r="T68" s="9"/>
      <c r="U68" s="9"/>
      <c r="V68" s="22"/>
    </row>
    <row r="69" spans="1:22" ht="18.75" x14ac:dyDescent="0.3">
      <c r="A69" s="26">
        <v>59</v>
      </c>
      <c r="B69" s="38">
        <v>69.099999999999994</v>
      </c>
      <c r="C69" s="52"/>
      <c r="D69" s="50"/>
      <c r="E69" s="50" t="s">
        <v>33</v>
      </c>
      <c r="F69" s="50" t="s">
        <v>118</v>
      </c>
      <c r="G69" s="50"/>
      <c r="H69" s="43">
        <f t="shared" si="36"/>
        <v>66.700000000000017</v>
      </c>
      <c r="I69" s="37" t="str">
        <f t="shared" si="37"/>
        <v>12:50</v>
      </c>
      <c r="J69" s="37" t="str">
        <f t="shared" si="38"/>
        <v>12:43</v>
      </c>
      <c r="K69" s="37" t="str">
        <f t="shared" si="39"/>
        <v>12:37</v>
      </c>
      <c r="L69" s="9"/>
      <c r="M69" s="9"/>
      <c r="N69" s="10"/>
      <c r="O69" s="9"/>
      <c r="P69" s="11"/>
      <c r="Q69" s="9"/>
      <c r="S69" s="9"/>
      <c r="T69" s="9"/>
      <c r="U69" s="9"/>
      <c r="V69" s="22"/>
    </row>
    <row r="70" spans="1:22" ht="18.75" x14ac:dyDescent="0.3">
      <c r="A70" s="26">
        <v>60</v>
      </c>
      <c r="B70" s="38">
        <v>69.2</v>
      </c>
      <c r="C70" s="52"/>
      <c r="D70" s="50"/>
      <c r="E70" s="70" t="s">
        <v>65</v>
      </c>
      <c r="F70" s="70"/>
      <c r="G70" s="59" t="s">
        <v>79</v>
      </c>
      <c r="H70" s="43">
        <f t="shared" si="36"/>
        <v>66.600000000000009</v>
      </c>
      <c r="I70" s="37" t="str">
        <f t="shared" si="37"/>
        <v>12:50</v>
      </c>
      <c r="J70" s="37" t="str">
        <f t="shared" si="38"/>
        <v>12:43</v>
      </c>
      <c r="K70" s="37" t="str">
        <f t="shared" si="39"/>
        <v>12:37</v>
      </c>
      <c r="L70" s="9"/>
      <c r="M70" s="9"/>
      <c r="N70" s="10"/>
      <c r="O70" s="9"/>
      <c r="P70" s="11"/>
      <c r="Q70" s="9"/>
      <c r="S70" s="9"/>
      <c r="T70" s="9"/>
      <c r="U70" s="9"/>
      <c r="V70" s="22"/>
    </row>
    <row r="71" spans="1:22" ht="18.75" x14ac:dyDescent="0.3">
      <c r="A71" s="26">
        <v>61</v>
      </c>
      <c r="B71" s="38">
        <v>70.2</v>
      </c>
      <c r="C71" s="52"/>
      <c r="D71" s="50" t="s">
        <v>119</v>
      </c>
      <c r="E71" s="50" t="s">
        <v>120</v>
      </c>
      <c r="F71" s="50" t="s">
        <v>121</v>
      </c>
      <c r="G71" s="50"/>
      <c r="H71" s="43">
        <f t="shared" si="36"/>
        <v>65.600000000000009</v>
      </c>
      <c r="I71" s="37" t="str">
        <f t="shared" si="37"/>
        <v>12:52</v>
      </c>
      <c r="J71" s="37" t="str">
        <f t="shared" si="38"/>
        <v>12:44</v>
      </c>
      <c r="K71" s="37" t="str">
        <f t="shared" si="39"/>
        <v>12:38</v>
      </c>
      <c r="L71" s="9"/>
      <c r="M71" s="9"/>
      <c r="N71" s="10"/>
      <c r="O71" s="9"/>
      <c r="P71" s="11"/>
      <c r="Q71" s="9"/>
      <c r="S71" s="9"/>
      <c r="T71" s="9"/>
      <c r="U71" s="9"/>
      <c r="V71" s="22"/>
    </row>
    <row r="72" spans="1:22" ht="18.75" x14ac:dyDescent="0.3">
      <c r="A72" s="26">
        <v>62</v>
      </c>
      <c r="B72" s="38">
        <v>70.400000000000006</v>
      </c>
      <c r="C72" s="52"/>
      <c r="D72" s="50"/>
      <c r="E72" s="50" t="s">
        <v>15</v>
      </c>
      <c r="F72" s="50" t="s">
        <v>121</v>
      </c>
      <c r="G72" s="50"/>
      <c r="H72" s="43">
        <f t="shared" si="36"/>
        <v>65.400000000000006</v>
      </c>
      <c r="I72" s="37" t="str">
        <f t="shared" si="37"/>
        <v>12:52</v>
      </c>
      <c r="J72" s="37" t="str">
        <f t="shared" si="38"/>
        <v>12:45</v>
      </c>
      <c r="K72" s="37" t="str">
        <f t="shared" si="39"/>
        <v>12:38</v>
      </c>
      <c r="L72" s="9"/>
      <c r="M72" s="9"/>
      <c r="N72" s="10"/>
      <c r="O72" s="9"/>
      <c r="P72" s="11"/>
      <c r="Q72" s="9"/>
      <c r="S72" s="9"/>
      <c r="T72" s="9"/>
      <c r="U72" s="9"/>
      <c r="V72" s="22"/>
    </row>
    <row r="73" spans="1:22" ht="18.75" x14ac:dyDescent="0.3">
      <c r="A73" s="26">
        <v>63</v>
      </c>
      <c r="B73" s="47">
        <v>71</v>
      </c>
      <c r="C73" s="52"/>
      <c r="D73" s="50"/>
      <c r="E73" s="50" t="s">
        <v>30</v>
      </c>
      <c r="F73" s="50" t="s">
        <v>122</v>
      </c>
      <c r="G73" s="50"/>
      <c r="H73" s="43">
        <f t="shared" ref="H73" si="40">$H$11-B73</f>
        <v>64.800000000000011</v>
      </c>
      <c r="I73" s="37" t="str">
        <f t="shared" ref="I73" si="41">TEXT(((B73/$I$1)/24)+$I$11,"u:mm")</f>
        <v>12:53</v>
      </c>
      <c r="J73" s="37" t="str">
        <f t="shared" ref="J73" si="42">TEXT(((B73/$J$1)/24)+$J$11,"u:mm")</f>
        <v>12:46</v>
      </c>
      <c r="K73" s="37" t="str">
        <f t="shared" ref="K73" si="43">TEXT(((B73/$K$1)/24)+$K$11,"u:mm")</f>
        <v>12:39</v>
      </c>
      <c r="L73" s="9" t="e">
        <f>(#REF!/$I$1)*60</f>
        <v>#REF!</v>
      </c>
      <c r="M73" s="9" t="e">
        <f t="shared" ref="M73:M77" si="44">(L73+$M$11)-180</f>
        <v>#REF!</v>
      </c>
      <c r="N73" s="10" t="e">
        <f>(#REF!/$J$1)*60</f>
        <v>#REF!</v>
      </c>
      <c r="O73" s="9" t="e">
        <f t="shared" ref="O73:O87" si="45">(N73+$M$11)-180</f>
        <v>#REF!</v>
      </c>
      <c r="P73" s="11" t="e">
        <f>(#REF!/$K$1)*60</f>
        <v>#REF!</v>
      </c>
      <c r="Q73" s="9" t="e">
        <f t="shared" ref="Q73:Q90" si="46">(P73+$M$11)-180</f>
        <v>#REF!</v>
      </c>
      <c r="S73" s="9">
        <f t="shared" ref="S73" si="47">(B73/$I$1)*60-180+11</f>
        <v>-62.5</v>
      </c>
      <c r="T73" s="9">
        <f t="shared" ref="T73" si="48">(B73/$J$1)*60-180+11</f>
        <v>-69.930232558139537</v>
      </c>
      <c r="U73" s="9">
        <f t="shared" ref="U73" si="49">(B73/$K$1)*60-180+11</f>
        <v>-76.391304347826093</v>
      </c>
      <c r="V73" s="22"/>
    </row>
    <row r="74" spans="1:22" ht="18.75" x14ac:dyDescent="0.3">
      <c r="A74" s="26">
        <v>64</v>
      </c>
      <c r="B74" s="47"/>
      <c r="C74" s="49"/>
      <c r="D74" s="57" t="s">
        <v>123</v>
      </c>
      <c r="E74" s="58" t="s">
        <v>124</v>
      </c>
      <c r="F74" s="58"/>
      <c r="G74" s="58"/>
      <c r="H74" s="43"/>
      <c r="I74" s="37"/>
      <c r="J74" s="37"/>
      <c r="K74" s="37"/>
      <c r="L74" s="9" t="e">
        <f>(#REF!/$I$1)*60</f>
        <v>#REF!</v>
      </c>
      <c r="M74" s="9" t="e">
        <f t="shared" ref="M74" si="50">(L74+$M$11)-180</f>
        <v>#REF!</v>
      </c>
      <c r="N74" s="10" t="e">
        <f>(#REF!/$J$1)*60</f>
        <v>#REF!</v>
      </c>
      <c r="O74" s="9" t="e">
        <f t="shared" ref="O74" si="51">(N74+$M$11)-180</f>
        <v>#REF!</v>
      </c>
      <c r="P74" s="11" t="e">
        <f>(#REF!/$K$1)*60</f>
        <v>#REF!</v>
      </c>
      <c r="Q74" s="9" t="e">
        <f>(P74+$M$11)-180</f>
        <v>#REF!</v>
      </c>
      <c r="S74" s="9" t="e">
        <f>(#REF!/$I$1)*60-180+11</f>
        <v>#REF!</v>
      </c>
      <c r="T74" s="9" t="e">
        <f>(#REF!/$J$1)*60-180+11</f>
        <v>#REF!</v>
      </c>
      <c r="U74" s="9" t="e">
        <f>(#REF!/$K$1)*60-180+11</f>
        <v>#REF!</v>
      </c>
      <c r="V74" s="3"/>
    </row>
    <row r="75" spans="1:22" ht="18.75" x14ac:dyDescent="0.3">
      <c r="A75" s="26">
        <v>65</v>
      </c>
      <c r="B75" s="47">
        <v>72.599999999999994</v>
      </c>
      <c r="C75" s="52"/>
      <c r="D75" s="50"/>
      <c r="E75" s="50" t="s">
        <v>33</v>
      </c>
      <c r="F75" s="50" t="s">
        <v>125</v>
      </c>
      <c r="G75" s="50"/>
      <c r="H75" s="43">
        <f>$H$11-B75</f>
        <v>63.200000000000017</v>
      </c>
      <c r="I75" s="37" t="str">
        <f>TEXT(((B75/$I$1)/24)+$I$11,"u:mm")</f>
        <v>12:55</v>
      </c>
      <c r="J75" s="37" t="str">
        <f>TEXT(((B75/$J$1)/24)+$J$11,"u:mm")</f>
        <v>12:48</v>
      </c>
      <c r="K75" s="37" t="str">
        <f>TEXT(((B75/$K$1)/24)+$K$11,"u:mm")</f>
        <v>12:41</v>
      </c>
      <c r="L75" s="9" t="e">
        <f>(#REF!/$I$1)*60</f>
        <v>#REF!</v>
      </c>
      <c r="M75" s="9" t="e">
        <f>(L75+$M$11)-180</f>
        <v>#REF!</v>
      </c>
      <c r="N75" s="10" t="e">
        <f>(#REF!/$J$1)*60</f>
        <v>#REF!</v>
      </c>
      <c r="O75" s="9" t="e">
        <f t="shared" si="45"/>
        <v>#REF!</v>
      </c>
      <c r="P75" s="11" t="e">
        <f>(#REF!/$K$1)*60</f>
        <v>#REF!</v>
      </c>
      <c r="Q75" s="9" t="e">
        <f t="shared" si="46"/>
        <v>#REF!</v>
      </c>
      <c r="S75" s="9">
        <f>(B75/$I$1)*60-180+11</f>
        <v>-60.100000000000009</v>
      </c>
      <c r="T75" s="9">
        <f>(B75/$J$1)*60-180+11</f>
        <v>-67.697674418604649</v>
      </c>
      <c r="U75" s="9">
        <f>(B75/$K$1)*60-180+11</f>
        <v>-74.304347826086968</v>
      </c>
      <c r="V75" s="22"/>
    </row>
    <row r="76" spans="1:22" ht="18.75" x14ac:dyDescent="0.3">
      <c r="A76" s="26">
        <v>66</v>
      </c>
      <c r="B76" s="47">
        <v>73.599999999999994</v>
      </c>
      <c r="C76" s="52"/>
      <c r="D76" s="50"/>
      <c r="E76" s="50" t="s">
        <v>30</v>
      </c>
      <c r="F76" s="50" t="s">
        <v>125</v>
      </c>
      <c r="G76" s="53" t="s">
        <v>126</v>
      </c>
      <c r="H76" s="43">
        <f>$H$11-B76</f>
        <v>62.200000000000017</v>
      </c>
      <c r="I76" s="37" t="str">
        <f>TEXT(((B76/$I$1)/24)+$I$11,"u:mm")</f>
        <v>12:57</v>
      </c>
      <c r="J76" s="37" t="str">
        <f>TEXT(((B76/$J$1)/24)+$J$11,"u:mm")</f>
        <v>12:49</v>
      </c>
      <c r="K76" s="37" t="str">
        <f>TEXT(((B76/$K$1)/24)+$K$11,"u:mm")</f>
        <v>12:43</v>
      </c>
      <c r="L76" s="9" t="e">
        <f>(#REF!/$I$1)*60</f>
        <v>#REF!</v>
      </c>
      <c r="M76" s="9" t="e">
        <f t="shared" si="44"/>
        <v>#REF!</v>
      </c>
      <c r="N76" s="10" t="e">
        <f>(#REF!/$J$1)*60</f>
        <v>#REF!</v>
      </c>
      <c r="O76" s="9" t="e">
        <f t="shared" si="45"/>
        <v>#REF!</v>
      </c>
      <c r="P76" s="11" t="e">
        <f>(#REF!/$K$1)*60</f>
        <v>#REF!</v>
      </c>
      <c r="Q76" s="9" t="e">
        <f t="shared" si="46"/>
        <v>#REF!</v>
      </c>
      <c r="S76" s="9">
        <f>(B76/$I$1)*60-180+11</f>
        <v>-58.600000000000009</v>
      </c>
      <c r="T76" s="9">
        <f>(B76/$J$1)*60-180+11</f>
        <v>-66.302325581395351</v>
      </c>
      <c r="U76" s="9">
        <f>(B76/$K$1)*60-180+11</f>
        <v>-73.000000000000014</v>
      </c>
      <c r="V76" s="22"/>
    </row>
    <row r="77" spans="1:22" ht="18.75" x14ac:dyDescent="0.3">
      <c r="A77" s="26">
        <v>67</v>
      </c>
      <c r="B77" s="61">
        <v>73.8</v>
      </c>
      <c r="C77" s="52"/>
      <c r="D77" s="50"/>
      <c r="E77" s="45" t="s">
        <v>33</v>
      </c>
      <c r="F77" s="50" t="s">
        <v>127</v>
      </c>
      <c r="G77" s="53"/>
      <c r="H77" s="43">
        <f>$H$11-B77</f>
        <v>62.000000000000014</v>
      </c>
      <c r="I77" s="37" t="str">
        <f>TEXT(((B77/$I$1)/24)+$I$11,"u:mm")</f>
        <v>12:57</v>
      </c>
      <c r="J77" s="37" t="str">
        <f>TEXT(((B77/$J$1)/24)+$J$11,"u:mm")</f>
        <v>12:49</v>
      </c>
      <c r="K77" s="37" t="str">
        <f>TEXT(((B77/$K$1)/24)+$K$11,"u:mm")</f>
        <v>12:43</v>
      </c>
      <c r="L77" s="9" t="e">
        <f>(#REF!/$I$1)*60</f>
        <v>#REF!</v>
      </c>
      <c r="M77" s="9" t="e">
        <f t="shared" si="44"/>
        <v>#REF!</v>
      </c>
      <c r="N77" s="10" t="e">
        <f>(#REF!/$J$1)*60</f>
        <v>#REF!</v>
      </c>
      <c r="O77" s="9" t="e">
        <f t="shared" si="45"/>
        <v>#REF!</v>
      </c>
      <c r="P77" s="11" t="e">
        <f>(#REF!/$K$1)*60</f>
        <v>#REF!</v>
      </c>
      <c r="Q77" s="9" t="e">
        <f t="shared" si="46"/>
        <v>#REF!</v>
      </c>
      <c r="S77" s="9">
        <f>(B77/$I$1)*60-180+11</f>
        <v>-58.3</v>
      </c>
      <c r="T77" s="9">
        <f>(B77/$J$1)*60-180+11</f>
        <v>-66.023255813953497</v>
      </c>
      <c r="U77" s="9">
        <f>(B77/$K$1)*60-180+11</f>
        <v>-72.739130434782624</v>
      </c>
      <c r="V77" s="22"/>
    </row>
    <row r="78" spans="1:22" ht="18.75" x14ac:dyDescent="0.3">
      <c r="A78" s="26">
        <v>68</v>
      </c>
      <c r="B78" s="47">
        <v>74.400000000000006</v>
      </c>
      <c r="C78" s="52"/>
      <c r="D78" s="50"/>
      <c r="E78" s="50" t="s">
        <v>30</v>
      </c>
      <c r="F78" s="50" t="s">
        <v>128</v>
      </c>
      <c r="G78" s="50"/>
      <c r="H78" s="43">
        <f t="shared" ref="H78:H88" si="52">$H$11-B78</f>
        <v>61.400000000000006</v>
      </c>
      <c r="I78" s="37" t="str">
        <f>TEXT(((B78/$I$1)/24)+$I$11,"u:mm")</f>
        <v>12:58</v>
      </c>
      <c r="J78" s="37" t="str">
        <f>TEXT(((B78/$J$1)/24)+$J$11,"u:mm")</f>
        <v>12:50</v>
      </c>
      <c r="K78" s="37" t="str">
        <f>TEXT(((B78/$K$1)/24)+$K$11,"u:mm")</f>
        <v>12:44</v>
      </c>
      <c r="L78" s="9" t="e">
        <f>(#REF!/$I$1)*60</f>
        <v>#REF!</v>
      </c>
      <c r="M78" s="9" t="e">
        <f>(L78+$M$11)-240</f>
        <v>#REF!</v>
      </c>
      <c r="N78" s="10" t="e">
        <f>(#REF!/$J$1)*60</f>
        <v>#REF!</v>
      </c>
      <c r="O78" s="9" t="e">
        <f t="shared" si="45"/>
        <v>#REF!</v>
      </c>
      <c r="P78" s="11" t="e">
        <f>(#REF!/$K$1)*60</f>
        <v>#REF!</v>
      </c>
      <c r="Q78" s="9" t="e">
        <f t="shared" si="46"/>
        <v>#REF!</v>
      </c>
      <c r="S78" s="9">
        <f t="shared" ref="S78:S88" si="53">(B78/$I$1)*60-240+11</f>
        <v>-117.39999999999998</v>
      </c>
      <c r="T78" s="9">
        <f t="shared" ref="T78:T88" si="54">(B78/$J$1)*60-180+11</f>
        <v>-65.186046511627893</v>
      </c>
      <c r="U78" s="9">
        <f t="shared" ref="U78:U88" si="55">(B78/$K$1)*60-180+11</f>
        <v>-71.956521739130423</v>
      </c>
      <c r="V78" s="22"/>
    </row>
    <row r="79" spans="1:22" ht="18.75" x14ac:dyDescent="0.3">
      <c r="A79" s="26">
        <v>69</v>
      </c>
      <c r="B79" s="47">
        <v>75.400000000000006</v>
      </c>
      <c r="C79" s="52"/>
      <c r="D79" s="50"/>
      <c r="E79" s="50" t="s">
        <v>30</v>
      </c>
      <c r="F79" s="50" t="s">
        <v>129</v>
      </c>
      <c r="G79" s="50"/>
      <c r="H79" s="43">
        <f t="shared" si="52"/>
        <v>60.400000000000006</v>
      </c>
      <c r="I79" s="37" t="str">
        <f>TEXT(((B79/$I$1)/24)+$I$11,"u:mm")</f>
        <v>13:00</v>
      </c>
      <c r="J79" s="37" t="str">
        <f>TEXT(((B79/$J$1)/24)+$J$11,"u:mm")</f>
        <v>12:52</v>
      </c>
      <c r="K79" s="37" t="str">
        <f>TEXT(((B79/$K$1)/24)+$K$11,"u:mm")</f>
        <v>12:45</v>
      </c>
      <c r="L79" s="9"/>
      <c r="M79" s="9"/>
      <c r="N79" s="10"/>
      <c r="O79" s="9"/>
      <c r="P79" s="11"/>
      <c r="Q79" s="9"/>
      <c r="S79" s="9"/>
      <c r="T79" s="9">
        <f t="shared" si="54"/>
        <v>-63.790697674418595</v>
      </c>
      <c r="U79" s="9">
        <f t="shared" si="55"/>
        <v>-70.65217391304347</v>
      </c>
      <c r="V79" s="22"/>
    </row>
    <row r="80" spans="1:22" ht="18.75" customHeight="1" x14ac:dyDescent="0.3">
      <c r="A80" s="26">
        <v>70</v>
      </c>
      <c r="B80" s="47"/>
      <c r="C80" s="52"/>
      <c r="D80" s="57" t="s">
        <v>130</v>
      </c>
      <c r="E80" s="58" t="s">
        <v>131</v>
      </c>
      <c r="F80" s="58"/>
      <c r="G80" s="58"/>
      <c r="H80" s="43"/>
      <c r="I80" s="37"/>
      <c r="J80" s="37"/>
      <c r="K80" s="37"/>
      <c r="L80" s="9"/>
      <c r="M80" s="9"/>
      <c r="N80" s="10"/>
      <c r="O80" s="9"/>
      <c r="P80" s="11"/>
      <c r="Q80" s="9"/>
      <c r="S80" s="9"/>
      <c r="T80" s="9"/>
      <c r="U80" s="9"/>
      <c r="V80" s="22"/>
    </row>
    <row r="81" spans="1:22" ht="18.75" x14ac:dyDescent="0.3">
      <c r="A81" s="26">
        <v>71</v>
      </c>
      <c r="B81" s="47">
        <v>76.8</v>
      </c>
      <c r="C81" s="52"/>
      <c r="D81" s="50" t="s">
        <v>50</v>
      </c>
      <c r="E81" s="50" t="s">
        <v>33</v>
      </c>
      <c r="F81" s="71" t="s">
        <v>132</v>
      </c>
      <c r="G81" s="71" t="s">
        <v>221</v>
      </c>
      <c r="H81" s="43">
        <f t="shared" si="52"/>
        <v>59.000000000000014</v>
      </c>
      <c r="I81" s="37" t="str">
        <f t="shared" ref="I81:I88" si="56">TEXT(((B81/$I$1)/24)+$I$11,"u:mm")</f>
        <v>13:02</v>
      </c>
      <c r="J81" s="37" t="str">
        <f t="shared" ref="J81:J88" si="57">TEXT(((B81/$J$1)/24)+$J$11,"u:mm")</f>
        <v>12:54</v>
      </c>
      <c r="K81" s="37" t="str">
        <f t="shared" ref="K81:K88" si="58">TEXT(((B81/$K$1)/24)+$K$11,"u:mm")</f>
        <v>12:47</v>
      </c>
      <c r="L81" s="9" t="e">
        <f>(#REF!/$I$1)*60</f>
        <v>#REF!</v>
      </c>
      <c r="M81" s="9" t="e">
        <f t="shared" ref="M81:M126" si="59">(L81+$M$11)-240</f>
        <v>#REF!</v>
      </c>
      <c r="N81" s="10" t="e">
        <f>(#REF!/$J$1)*60</f>
        <v>#REF!</v>
      </c>
      <c r="O81" s="9" t="e">
        <f t="shared" si="45"/>
        <v>#REF!</v>
      </c>
      <c r="P81" s="11" t="e">
        <f>(#REF!/$K$1)*60</f>
        <v>#REF!</v>
      </c>
      <c r="Q81" s="9" t="e">
        <f t="shared" si="46"/>
        <v>#REF!</v>
      </c>
      <c r="S81" s="9">
        <f t="shared" si="53"/>
        <v>-113.80000000000001</v>
      </c>
      <c r="T81" s="9">
        <f t="shared" si="54"/>
        <v>-61.83720930232559</v>
      </c>
      <c r="U81" s="9">
        <f t="shared" si="55"/>
        <v>-68.826086956521749</v>
      </c>
      <c r="V81" s="22"/>
    </row>
    <row r="82" spans="1:22" ht="18.75" x14ac:dyDescent="0.3">
      <c r="A82" s="26">
        <v>72</v>
      </c>
      <c r="B82" s="47">
        <v>76.8</v>
      </c>
      <c r="C82" s="52"/>
      <c r="D82" s="50"/>
      <c r="E82" s="50" t="s">
        <v>33</v>
      </c>
      <c r="F82" s="50" t="s">
        <v>133</v>
      </c>
      <c r="G82" s="50"/>
      <c r="H82" s="43">
        <f t="shared" si="52"/>
        <v>59.000000000000014</v>
      </c>
      <c r="I82" s="37" t="str">
        <f t="shared" si="56"/>
        <v>13:02</v>
      </c>
      <c r="J82" s="37" t="str">
        <f t="shared" si="57"/>
        <v>12:54</v>
      </c>
      <c r="K82" s="37" t="str">
        <f t="shared" si="58"/>
        <v>12:47</v>
      </c>
      <c r="L82" s="9" t="e">
        <f>(#REF!/$I$1)*60</f>
        <v>#REF!</v>
      </c>
      <c r="M82" s="9" t="e">
        <f t="shared" si="59"/>
        <v>#REF!</v>
      </c>
      <c r="N82" s="10" t="e">
        <f>(#REF!/$J$1)*60</f>
        <v>#REF!</v>
      </c>
      <c r="O82" s="9" t="e">
        <f t="shared" si="45"/>
        <v>#REF!</v>
      </c>
      <c r="P82" s="11" t="e">
        <f>(#REF!/$K$1)*60</f>
        <v>#REF!</v>
      </c>
      <c r="Q82" s="9" t="e">
        <f t="shared" si="46"/>
        <v>#REF!</v>
      </c>
      <c r="S82" s="9">
        <f t="shared" si="53"/>
        <v>-113.80000000000001</v>
      </c>
      <c r="T82" s="9">
        <f t="shared" si="54"/>
        <v>-61.83720930232559</v>
      </c>
      <c r="U82" s="9">
        <f t="shared" si="55"/>
        <v>-68.826086956521749</v>
      </c>
      <c r="V82" s="22"/>
    </row>
    <row r="83" spans="1:22" ht="18.75" x14ac:dyDescent="0.3">
      <c r="A83" s="26">
        <v>73</v>
      </c>
      <c r="B83" s="47">
        <v>77.2</v>
      </c>
      <c r="C83" s="52"/>
      <c r="D83" s="50"/>
      <c r="E83" s="50" t="s">
        <v>33</v>
      </c>
      <c r="F83" s="50" t="s">
        <v>134</v>
      </c>
      <c r="G83" s="50"/>
      <c r="H83" s="43">
        <f t="shared" si="52"/>
        <v>58.600000000000009</v>
      </c>
      <c r="I83" s="37" t="str">
        <f t="shared" si="56"/>
        <v>13:02</v>
      </c>
      <c r="J83" s="37" t="str">
        <f t="shared" si="57"/>
        <v>12:54</v>
      </c>
      <c r="K83" s="37" t="str">
        <f t="shared" si="58"/>
        <v>12:47</v>
      </c>
      <c r="L83" s="9" t="e">
        <f>(#REF!/$I$1)*60</f>
        <v>#REF!</v>
      </c>
      <c r="M83" s="9" t="e">
        <f t="shared" si="59"/>
        <v>#REF!</v>
      </c>
      <c r="N83" s="10" t="e">
        <f>(#REF!/$J$1)*60</f>
        <v>#REF!</v>
      </c>
      <c r="O83" s="9" t="e">
        <f t="shared" si="45"/>
        <v>#REF!</v>
      </c>
      <c r="P83" s="11" t="e">
        <f>(#REF!/$K$1)*60</f>
        <v>#REF!</v>
      </c>
      <c r="Q83" s="9" t="e">
        <f t="shared" si="46"/>
        <v>#REF!</v>
      </c>
      <c r="S83" s="9">
        <f t="shared" si="53"/>
        <v>-113.19999999999999</v>
      </c>
      <c r="T83" s="9">
        <f t="shared" si="54"/>
        <v>-61.279069767441854</v>
      </c>
      <c r="U83" s="9">
        <f t="shared" si="55"/>
        <v>-68.304347826086953</v>
      </c>
      <c r="V83" s="22"/>
    </row>
    <row r="84" spans="1:22" ht="18.75" x14ac:dyDescent="0.3">
      <c r="A84" s="26">
        <v>74</v>
      </c>
      <c r="B84" s="47">
        <v>77.8</v>
      </c>
      <c r="C84" s="52"/>
      <c r="D84" s="50" t="s">
        <v>114</v>
      </c>
      <c r="E84" s="50" t="s">
        <v>15</v>
      </c>
      <c r="F84" s="50" t="s">
        <v>134</v>
      </c>
      <c r="G84" s="50"/>
      <c r="H84" s="43">
        <f t="shared" si="52"/>
        <v>58.000000000000014</v>
      </c>
      <c r="I84" s="37" t="str">
        <f t="shared" si="56"/>
        <v>13:03</v>
      </c>
      <c r="J84" s="37" t="str">
        <f t="shared" si="57"/>
        <v>12:55</v>
      </c>
      <c r="K84" s="37" t="str">
        <f t="shared" si="58"/>
        <v>12:48</v>
      </c>
      <c r="L84" s="9"/>
      <c r="M84" s="9"/>
      <c r="N84" s="10"/>
      <c r="O84" s="9"/>
      <c r="P84" s="11"/>
      <c r="Q84" s="9"/>
      <c r="S84" s="9">
        <f t="shared" si="53"/>
        <v>-112.30000000000001</v>
      </c>
      <c r="T84" s="9">
        <f t="shared" si="54"/>
        <v>-60.441860465116278</v>
      </c>
      <c r="U84" s="9">
        <f t="shared" si="55"/>
        <v>-67.521739130434781</v>
      </c>
      <c r="V84" s="22"/>
    </row>
    <row r="85" spans="1:22" ht="18.75" x14ac:dyDescent="0.3">
      <c r="A85" s="26">
        <v>75</v>
      </c>
      <c r="B85" s="47">
        <v>78</v>
      </c>
      <c r="C85" s="52"/>
      <c r="D85" s="50"/>
      <c r="E85" s="50" t="s">
        <v>15</v>
      </c>
      <c r="F85" s="50" t="s">
        <v>135</v>
      </c>
      <c r="G85" s="50"/>
      <c r="H85" s="43">
        <f t="shared" si="52"/>
        <v>57.800000000000011</v>
      </c>
      <c r="I85" s="37" t="str">
        <f t="shared" si="56"/>
        <v>13:04</v>
      </c>
      <c r="J85" s="37" t="str">
        <f t="shared" si="57"/>
        <v>12:55</v>
      </c>
      <c r="K85" s="37" t="str">
        <f t="shared" si="58"/>
        <v>12:48</v>
      </c>
      <c r="L85" s="9"/>
      <c r="M85" s="9"/>
      <c r="N85" s="10"/>
      <c r="O85" s="9"/>
      <c r="P85" s="11"/>
      <c r="Q85" s="9"/>
      <c r="S85" s="9">
        <f t="shared" si="53"/>
        <v>-112</v>
      </c>
      <c r="T85" s="9">
        <f t="shared" si="54"/>
        <v>-60.162790697674424</v>
      </c>
      <c r="U85" s="9">
        <f t="shared" si="55"/>
        <v>-67.260869565217391</v>
      </c>
      <c r="V85" s="22"/>
    </row>
    <row r="86" spans="1:22" ht="18.75" x14ac:dyDescent="0.3">
      <c r="A86" s="26">
        <v>76</v>
      </c>
      <c r="B86" s="47">
        <v>78.599999999999994</v>
      </c>
      <c r="C86" s="52"/>
      <c r="D86" s="50"/>
      <c r="E86" s="50" t="s">
        <v>30</v>
      </c>
      <c r="F86" s="50" t="s">
        <v>136</v>
      </c>
      <c r="G86" s="50"/>
      <c r="H86" s="43">
        <f t="shared" si="52"/>
        <v>57.200000000000017</v>
      </c>
      <c r="I86" s="37" t="str">
        <f t="shared" si="56"/>
        <v>13:04</v>
      </c>
      <c r="J86" s="37" t="str">
        <f t="shared" si="57"/>
        <v>12:56</v>
      </c>
      <c r="K86" s="37" t="str">
        <f t="shared" si="58"/>
        <v>12:49</v>
      </c>
      <c r="L86" s="9"/>
      <c r="M86" s="9"/>
      <c r="N86" s="10"/>
      <c r="O86" s="9"/>
      <c r="P86" s="11"/>
      <c r="Q86" s="9"/>
      <c r="S86" s="9">
        <f t="shared" si="53"/>
        <v>-111.10000000000001</v>
      </c>
      <c r="T86" s="9">
        <f t="shared" si="54"/>
        <v>-59.325581395348834</v>
      </c>
      <c r="U86" s="9">
        <f t="shared" si="55"/>
        <v>-66.478260869565219</v>
      </c>
      <c r="V86" s="22"/>
    </row>
    <row r="87" spans="1:22" ht="18.75" x14ac:dyDescent="0.3">
      <c r="A87" s="26">
        <v>77</v>
      </c>
      <c r="B87" s="47">
        <v>78.8</v>
      </c>
      <c r="C87" s="52"/>
      <c r="D87" s="50"/>
      <c r="E87" s="50" t="s">
        <v>33</v>
      </c>
      <c r="F87" s="50" t="s">
        <v>137</v>
      </c>
      <c r="G87" s="50"/>
      <c r="H87" s="43">
        <f t="shared" si="52"/>
        <v>57.000000000000014</v>
      </c>
      <c r="I87" s="37" t="str">
        <f t="shared" si="56"/>
        <v>13:05</v>
      </c>
      <c r="J87" s="37" t="str">
        <f t="shared" si="57"/>
        <v>12:56</v>
      </c>
      <c r="K87" s="37" t="str">
        <f t="shared" si="58"/>
        <v>12:49</v>
      </c>
      <c r="L87" s="9" t="e">
        <f>(#REF!/$I$1)*60</f>
        <v>#REF!</v>
      </c>
      <c r="M87" s="9" t="e">
        <f t="shared" si="59"/>
        <v>#REF!</v>
      </c>
      <c r="N87" s="10" t="e">
        <f>(#REF!/$J$1)*60</f>
        <v>#REF!</v>
      </c>
      <c r="O87" s="9" t="e">
        <f t="shared" si="45"/>
        <v>#REF!</v>
      </c>
      <c r="P87" s="11" t="e">
        <f>(#REF!/$K$1)*60</f>
        <v>#REF!</v>
      </c>
      <c r="Q87" s="9" t="e">
        <f t="shared" si="46"/>
        <v>#REF!</v>
      </c>
      <c r="S87" s="9">
        <f t="shared" si="53"/>
        <v>-110.8</v>
      </c>
      <c r="T87" s="9">
        <f t="shared" si="54"/>
        <v>-59.04651162790698</v>
      </c>
      <c r="U87" s="9">
        <f t="shared" si="55"/>
        <v>-66.217391304347828</v>
      </c>
      <c r="V87" s="22"/>
    </row>
    <row r="88" spans="1:22" ht="18.75" x14ac:dyDescent="0.3">
      <c r="A88" s="26">
        <v>78</v>
      </c>
      <c r="B88" s="61">
        <v>79.099999999999994</v>
      </c>
      <c r="C88" s="52"/>
      <c r="D88" s="53" t="s">
        <v>61</v>
      </c>
      <c r="E88" s="53" t="s">
        <v>62</v>
      </c>
      <c r="F88" s="53" t="s">
        <v>138</v>
      </c>
      <c r="G88" s="50"/>
      <c r="H88" s="43">
        <f t="shared" si="52"/>
        <v>56.700000000000017</v>
      </c>
      <c r="I88" s="37" t="str">
        <f t="shared" si="56"/>
        <v>13:05</v>
      </c>
      <c r="J88" s="37" t="str">
        <f t="shared" si="57"/>
        <v>12:57</v>
      </c>
      <c r="K88" s="37" t="str">
        <f t="shared" si="58"/>
        <v>12:50</v>
      </c>
      <c r="L88" s="9"/>
      <c r="M88" s="9"/>
      <c r="N88" s="10"/>
      <c r="O88" s="9"/>
      <c r="P88" s="11"/>
      <c r="Q88" s="9"/>
      <c r="S88" s="9">
        <f t="shared" si="53"/>
        <v>-110.35000000000001</v>
      </c>
      <c r="T88" s="9">
        <f t="shared" si="54"/>
        <v>-58.6279069767442</v>
      </c>
      <c r="U88" s="9">
        <f t="shared" si="55"/>
        <v>-65.826086956521749</v>
      </c>
      <c r="V88" s="22"/>
    </row>
    <row r="89" spans="1:22" ht="18.75" x14ac:dyDescent="0.3">
      <c r="A89" s="26">
        <v>79</v>
      </c>
      <c r="B89" s="47">
        <v>80.3</v>
      </c>
      <c r="C89" s="52"/>
      <c r="D89" s="50"/>
      <c r="E89" s="50" t="s">
        <v>30</v>
      </c>
      <c r="F89" s="50" t="s">
        <v>139</v>
      </c>
      <c r="G89" s="50"/>
      <c r="H89" s="43">
        <f t="shared" ref="H89:H101" si="60">$H$11-B89</f>
        <v>55.500000000000014</v>
      </c>
      <c r="I89" s="37" t="str">
        <f t="shared" ref="I89:I101" si="61">TEXT(((B89/$I$1)/24)+$I$11,"u:mm")</f>
        <v>13:07</v>
      </c>
      <c r="J89" s="37" t="str">
        <f t="shared" ref="J89:J101" si="62">TEXT(((B89/$J$1)/24)+$J$11,"u:mm")</f>
        <v>12:59</v>
      </c>
      <c r="K89" s="37" t="str">
        <f t="shared" ref="K89:K101" si="63">TEXT(((B89/$K$1)/24)+$K$11,"u:mm")</f>
        <v>12:51</v>
      </c>
      <c r="L89" s="9" t="e">
        <f>(#REF!/$I$1)*60</f>
        <v>#REF!</v>
      </c>
      <c r="M89" s="9" t="e">
        <f t="shared" si="59"/>
        <v>#REF!</v>
      </c>
      <c r="N89" s="10" t="e">
        <f>(#REF!/$J$1)*60</f>
        <v>#REF!</v>
      </c>
      <c r="O89" s="9" t="e">
        <f t="shared" ref="O89:O137" si="64">(N89+$M$11)-240</f>
        <v>#REF!</v>
      </c>
      <c r="P89" s="11" t="e">
        <f>(#REF!/$K$1)*60</f>
        <v>#REF!</v>
      </c>
      <c r="Q89" s="9" t="e">
        <f t="shared" si="46"/>
        <v>#REF!</v>
      </c>
      <c r="S89" s="9">
        <f t="shared" ref="S89:S101" si="65">(B89/$I$1)*60-240+11</f>
        <v>-108.55000000000001</v>
      </c>
      <c r="T89" s="9">
        <f>(B89/$J$1)*60-180+11</f>
        <v>-56.953488372093034</v>
      </c>
      <c r="U89" s="9">
        <f t="shared" ref="U89:U96" si="66">(B89/$K$1)*60-180+11</f>
        <v>-64.260869565217391</v>
      </c>
      <c r="V89" s="22"/>
    </row>
    <row r="90" spans="1:22" ht="18.75" x14ac:dyDescent="0.3">
      <c r="A90" s="26">
        <v>80</v>
      </c>
      <c r="B90" s="47">
        <v>80.400000000000006</v>
      </c>
      <c r="C90" s="52"/>
      <c r="D90" s="50"/>
      <c r="E90" s="50" t="s">
        <v>33</v>
      </c>
      <c r="F90" s="59" t="s">
        <v>140</v>
      </c>
      <c r="G90" s="59" t="s">
        <v>79</v>
      </c>
      <c r="H90" s="43">
        <f t="shared" si="60"/>
        <v>55.400000000000006</v>
      </c>
      <c r="I90" s="37" t="str">
        <f t="shared" si="61"/>
        <v>13:07</v>
      </c>
      <c r="J90" s="37" t="str">
        <f t="shared" si="62"/>
        <v>12:59</v>
      </c>
      <c r="K90" s="37" t="str">
        <f t="shared" si="63"/>
        <v>12:51</v>
      </c>
      <c r="L90" s="9" t="e">
        <f>(#REF!/$I$1)*60</f>
        <v>#REF!</v>
      </c>
      <c r="M90" s="9" t="e">
        <f t="shared" si="59"/>
        <v>#REF!</v>
      </c>
      <c r="N90" s="10" t="e">
        <f>(#REF!/$J$1)*60</f>
        <v>#REF!</v>
      </c>
      <c r="O90" s="9" t="e">
        <f t="shared" si="64"/>
        <v>#REF!</v>
      </c>
      <c r="P90" s="11" t="e">
        <f>(#REF!/$K$1)*60</f>
        <v>#REF!</v>
      </c>
      <c r="Q90" s="9" t="e">
        <f t="shared" si="46"/>
        <v>#REF!</v>
      </c>
      <c r="S90" s="9">
        <f t="shared" si="65"/>
        <v>-108.39999999999999</v>
      </c>
      <c r="T90" s="9">
        <f>(B90/$J$1)*60-180+11</f>
        <v>-56.813953488372078</v>
      </c>
      <c r="U90" s="9">
        <f t="shared" si="66"/>
        <v>-64.130434782608688</v>
      </c>
      <c r="V90" s="22"/>
    </row>
    <row r="91" spans="1:22" ht="18.75" x14ac:dyDescent="0.3">
      <c r="A91" s="26">
        <v>81</v>
      </c>
      <c r="B91" s="47">
        <v>82</v>
      </c>
      <c r="C91" s="52"/>
      <c r="D91" s="50" t="s">
        <v>141</v>
      </c>
      <c r="E91" s="50" t="s">
        <v>30</v>
      </c>
      <c r="F91" s="50" t="s">
        <v>142</v>
      </c>
      <c r="G91" s="50"/>
      <c r="H91" s="43">
        <f t="shared" si="60"/>
        <v>53.800000000000011</v>
      </c>
      <c r="I91" s="37" t="str">
        <f t="shared" si="61"/>
        <v>13:10</v>
      </c>
      <c r="J91" s="37" t="str">
        <f t="shared" si="62"/>
        <v>13:01</v>
      </c>
      <c r="K91" s="37" t="str">
        <f t="shared" si="63"/>
        <v>12:53</v>
      </c>
      <c r="L91" s="9" t="e">
        <f>(#REF!/$I$1)*60</f>
        <v>#REF!</v>
      </c>
      <c r="M91" s="9" t="e">
        <f t="shared" si="59"/>
        <v>#REF!</v>
      </c>
      <c r="N91" s="10" t="e">
        <f>(#REF!/$J$1)*60</f>
        <v>#REF!</v>
      </c>
      <c r="O91" s="9" t="e">
        <f t="shared" si="64"/>
        <v>#REF!</v>
      </c>
      <c r="P91" s="11" t="e">
        <f>(#REF!/$K$1)*60</f>
        <v>#REF!</v>
      </c>
      <c r="Q91" s="9" t="e">
        <f>(P91+$M$11)-240</f>
        <v>#REF!</v>
      </c>
      <c r="S91" s="9">
        <f t="shared" si="65"/>
        <v>-106.00000000000001</v>
      </c>
      <c r="T91" s="9">
        <f>(B91/$J$1)*60-240+11</f>
        <v>-114.58139534883721</v>
      </c>
      <c r="U91" s="9">
        <f t="shared" si="66"/>
        <v>-62.043478260869563</v>
      </c>
      <c r="V91" s="22"/>
    </row>
    <row r="92" spans="1:22" ht="18.75" x14ac:dyDescent="0.3">
      <c r="A92" s="26">
        <v>82</v>
      </c>
      <c r="B92" s="47">
        <v>83</v>
      </c>
      <c r="C92" s="52"/>
      <c r="D92" s="50" t="s">
        <v>143</v>
      </c>
      <c r="E92" s="50" t="s">
        <v>15</v>
      </c>
      <c r="F92" s="50" t="s">
        <v>144</v>
      </c>
      <c r="G92" s="50"/>
      <c r="H92" s="43">
        <f t="shared" si="60"/>
        <v>52.800000000000011</v>
      </c>
      <c r="I92" s="37" t="str">
        <f t="shared" si="61"/>
        <v>13:11</v>
      </c>
      <c r="J92" s="37" t="str">
        <f t="shared" si="62"/>
        <v>13:02</v>
      </c>
      <c r="K92" s="37" t="str">
        <f t="shared" si="63"/>
        <v>12:55</v>
      </c>
      <c r="L92" s="9"/>
      <c r="M92" s="9"/>
      <c r="N92" s="10"/>
      <c r="O92" s="9"/>
      <c r="P92" s="11"/>
      <c r="Q92" s="9"/>
      <c r="S92" s="9">
        <f t="shared" si="65"/>
        <v>-104.49999999999999</v>
      </c>
      <c r="T92" s="9">
        <f>(B92/$J$1)*60-240+11</f>
        <v>-113.18604651162791</v>
      </c>
      <c r="U92" s="9">
        <f t="shared" si="66"/>
        <v>-60.739130434782609</v>
      </c>
      <c r="V92" s="22"/>
    </row>
    <row r="93" spans="1:22" ht="18.75" x14ac:dyDescent="0.3">
      <c r="A93" s="26">
        <v>83</v>
      </c>
      <c r="B93" s="47">
        <v>83.6</v>
      </c>
      <c r="C93" s="52"/>
      <c r="D93" s="50"/>
      <c r="E93" s="50" t="s">
        <v>33</v>
      </c>
      <c r="F93" s="50" t="s">
        <v>144</v>
      </c>
      <c r="G93" s="50"/>
      <c r="H93" s="43">
        <f t="shared" si="60"/>
        <v>52.200000000000017</v>
      </c>
      <c r="I93" s="37" t="str">
        <f t="shared" si="61"/>
        <v>13:12</v>
      </c>
      <c r="J93" s="37" t="str">
        <f t="shared" si="62"/>
        <v>13:03</v>
      </c>
      <c r="K93" s="37" t="str">
        <f t="shared" si="63"/>
        <v>12:56</v>
      </c>
      <c r="L93" s="9"/>
      <c r="M93" s="9"/>
      <c r="N93" s="10"/>
      <c r="O93" s="9"/>
      <c r="P93" s="11"/>
      <c r="Q93" s="9"/>
      <c r="S93" s="9">
        <f t="shared" si="65"/>
        <v>-103.60000000000001</v>
      </c>
      <c r="T93" s="9"/>
      <c r="U93" s="9">
        <f t="shared" si="66"/>
        <v>-59.956521739130437</v>
      </c>
      <c r="V93" s="22"/>
    </row>
    <row r="94" spans="1:22" ht="18.75" x14ac:dyDescent="0.3">
      <c r="A94" s="26">
        <v>84</v>
      </c>
      <c r="B94" s="47">
        <v>84.5</v>
      </c>
      <c r="C94" s="52"/>
      <c r="D94" s="50"/>
      <c r="E94" s="50" t="s">
        <v>33</v>
      </c>
      <c r="F94" s="50" t="s">
        <v>144</v>
      </c>
      <c r="G94" s="50"/>
      <c r="H94" s="43">
        <f t="shared" si="60"/>
        <v>51.300000000000011</v>
      </c>
      <c r="I94" s="37" t="str">
        <f t="shared" si="61"/>
        <v>13:13</v>
      </c>
      <c r="J94" s="37" t="str">
        <f t="shared" si="62"/>
        <v>13:04</v>
      </c>
      <c r="K94" s="37" t="str">
        <f t="shared" si="63"/>
        <v>12:57</v>
      </c>
      <c r="L94" s="9"/>
      <c r="M94" s="9"/>
      <c r="N94" s="10"/>
      <c r="O94" s="9"/>
      <c r="P94" s="11"/>
      <c r="Q94" s="9"/>
      <c r="S94" s="9">
        <f t="shared" si="65"/>
        <v>-102.25000000000001</v>
      </c>
      <c r="T94" s="9"/>
      <c r="U94" s="9">
        <f t="shared" si="66"/>
        <v>-58.782608695652172</v>
      </c>
      <c r="V94" s="22"/>
    </row>
    <row r="95" spans="1:22" ht="18.75" x14ac:dyDescent="0.3">
      <c r="A95" s="26">
        <v>85</v>
      </c>
      <c r="B95" s="47">
        <v>84.7</v>
      </c>
      <c r="C95" s="52"/>
      <c r="D95" s="50"/>
      <c r="E95" s="50" t="s">
        <v>33</v>
      </c>
      <c r="F95" s="50" t="s">
        <v>145</v>
      </c>
      <c r="G95" s="50"/>
      <c r="H95" s="43">
        <f t="shared" si="60"/>
        <v>51.100000000000009</v>
      </c>
      <c r="I95" s="37" t="str">
        <f t="shared" si="61"/>
        <v>13:14</v>
      </c>
      <c r="J95" s="37" t="str">
        <f t="shared" si="62"/>
        <v>13:05</v>
      </c>
      <c r="K95" s="37" t="str">
        <f t="shared" si="63"/>
        <v>12:57</v>
      </c>
      <c r="L95" s="9"/>
      <c r="M95" s="9"/>
      <c r="N95" s="10"/>
      <c r="O95" s="9"/>
      <c r="P95" s="11"/>
      <c r="Q95" s="9"/>
      <c r="S95" s="9">
        <f t="shared" si="65"/>
        <v>-101.94999999999999</v>
      </c>
      <c r="T95" s="9"/>
      <c r="U95" s="9">
        <f t="shared" si="66"/>
        <v>-58.521739130434781</v>
      </c>
      <c r="V95" s="22"/>
    </row>
    <row r="96" spans="1:22" ht="18.75" x14ac:dyDescent="0.3">
      <c r="A96" s="26">
        <v>86</v>
      </c>
      <c r="B96" s="47">
        <v>85</v>
      </c>
      <c r="C96" s="52"/>
      <c r="D96" s="50"/>
      <c r="E96" s="50" t="s">
        <v>33</v>
      </c>
      <c r="F96" s="50" t="s">
        <v>146</v>
      </c>
      <c r="G96" s="50"/>
      <c r="H96" s="43">
        <f t="shared" si="60"/>
        <v>50.800000000000011</v>
      </c>
      <c r="I96" s="37" t="str">
        <f t="shared" si="61"/>
        <v>13:14</v>
      </c>
      <c r="J96" s="37" t="str">
        <f t="shared" si="62"/>
        <v>13:05</v>
      </c>
      <c r="K96" s="37" t="str">
        <f t="shared" si="63"/>
        <v>12:57</v>
      </c>
      <c r="L96" s="9"/>
      <c r="M96" s="9"/>
      <c r="N96" s="10"/>
      <c r="O96" s="9"/>
      <c r="P96" s="11"/>
      <c r="Q96" s="9"/>
      <c r="S96" s="9">
        <f t="shared" si="65"/>
        <v>-101.5</v>
      </c>
      <c r="T96" s="9"/>
      <c r="U96" s="9">
        <f t="shared" si="66"/>
        <v>-58.130434782608702</v>
      </c>
      <c r="V96" s="22"/>
    </row>
    <row r="97" spans="1:22" ht="18.75" x14ac:dyDescent="0.3">
      <c r="A97" s="26">
        <v>87</v>
      </c>
      <c r="B97" s="47">
        <v>85.2</v>
      </c>
      <c r="C97" s="52"/>
      <c r="D97" s="50"/>
      <c r="E97" s="50" t="s">
        <v>33</v>
      </c>
      <c r="F97" s="50" t="s">
        <v>147</v>
      </c>
      <c r="G97" s="50"/>
      <c r="H97" s="43">
        <f t="shared" si="60"/>
        <v>50.600000000000009</v>
      </c>
      <c r="I97" s="37" t="str">
        <f t="shared" si="61"/>
        <v>13:14</v>
      </c>
      <c r="J97" s="37" t="str">
        <f t="shared" si="62"/>
        <v>13:05</v>
      </c>
      <c r="K97" s="37" t="str">
        <f t="shared" si="63"/>
        <v>12:58</v>
      </c>
      <c r="L97" s="9" t="e">
        <f>(#REF!/$I$1)*60</f>
        <v>#REF!</v>
      </c>
      <c r="M97" s="9" t="e">
        <f t="shared" si="59"/>
        <v>#REF!</v>
      </c>
      <c r="N97" s="10" t="e">
        <f>(#REF!/$J$1)*60</f>
        <v>#REF!</v>
      </c>
      <c r="O97" s="9" t="e">
        <f t="shared" si="64"/>
        <v>#REF!</v>
      </c>
      <c r="P97" s="11" t="e">
        <f>(#REF!/$K$1)*60</f>
        <v>#REF!</v>
      </c>
      <c r="Q97" s="9" t="e">
        <f t="shared" ref="Q97:Q143" si="67">(P97+$M$11)-240</f>
        <v>#REF!</v>
      </c>
      <c r="S97" s="9">
        <f t="shared" si="65"/>
        <v>-101.2</v>
      </c>
      <c r="T97" s="9">
        <f t="shared" ref="T97:T104" si="68">(B97/$J$1)*60-240+11</f>
        <v>-110.11627906976744</v>
      </c>
      <c r="U97" s="9">
        <f t="shared" ref="U97:U104" si="69">(B97/$K$1)*60-240+11</f>
        <v>-117.86956521739131</v>
      </c>
      <c r="V97" s="22"/>
    </row>
    <row r="98" spans="1:22" ht="18.75" x14ac:dyDescent="0.3">
      <c r="A98" s="26">
        <v>88</v>
      </c>
      <c r="B98" s="47">
        <v>85.9</v>
      </c>
      <c r="C98" s="52"/>
      <c r="D98" s="50"/>
      <c r="E98" s="50" t="s">
        <v>15</v>
      </c>
      <c r="F98" s="50" t="s">
        <v>147</v>
      </c>
      <c r="G98" s="50"/>
      <c r="H98" s="43">
        <f t="shared" si="60"/>
        <v>49.900000000000006</v>
      </c>
      <c r="I98" s="37" t="str">
        <f t="shared" si="61"/>
        <v>13:15</v>
      </c>
      <c r="J98" s="37" t="str">
        <f t="shared" si="62"/>
        <v>13:06</v>
      </c>
      <c r="K98" s="37" t="str">
        <f t="shared" si="63"/>
        <v>12:59</v>
      </c>
      <c r="L98" s="9" t="e">
        <f>(#REF!/$I$1)*60</f>
        <v>#REF!</v>
      </c>
      <c r="M98" s="9" t="e">
        <f t="shared" si="59"/>
        <v>#REF!</v>
      </c>
      <c r="N98" s="10" t="e">
        <f>(#REF!/$J$1)*60</f>
        <v>#REF!</v>
      </c>
      <c r="O98" s="9" t="e">
        <f t="shared" si="64"/>
        <v>#REF!</v>
      </c>
      <c r="P98" s="11" t="e">
        <f>(#REF!/$K$1)*60</f>
        <v>#REF!</v>
      </c>
      <c r="Q98" s="9" t="e">
        <f t="shared" si="67"/>
        <v>#REF!</v>
      </c>
      <c r="S98" s="9">
        <f t="shared" si="65"/>
        <v>-100.15</v>
      </c>
      <c r="T98" s="9">
        <f t="shared" si="68"/>
        <v>-109.13953488372093</v>
      </c>
      <c r="U98" s="9">
        <f t="shared" si="69"/>
        <v>-116.95652173913042</v>
      </c>
      <c r="V98" s="22"/>
    </row>
    <row r="99" spans="1:22" ht="18.75" x14ac:dyDescent="0.3">
      <c r="A99" s="26">
        <v>89</v>
      </c>
      <c r="B99" s="47">
        <v>86.2</v>
      </c>
      <c r="C99" s="52"/>
      <c r="D99" s="50"/>
      <c r="E99" s="50" t="s">
        <v>33</v>
      </c>
      <c r="F99" s="50" t="s">
        <v>148</v>
      </c>
      <c r="G99" s="50"/>
      <c r="H99" s="43">
        <f t="shared" si="60"/>
        <v>49.600000000000009</v>
      </c>
      <c r="I99" s="37" t="str">
        <f t="shared" si="61"/>
        <v>13:16</v>
      </c>
      <c r="J99" s="37" t="str">
        <f t="shared" si="62"/>
        <v>13:07</v>
      </c>
      <c r="K99" s="37" t="str">
        <f t="shared" si="63"/>
        <v>12:59</v>
      </c>
      <c r="L99" s="9" t="e">
        <f>(#REF!/$I$1)*60</f>
        <v>#REF!</v>
      </c>
      <c r="M99" s="9" t="e">
        <f t="shared" si="59"/>
        <v>#REF!</v>
      </c>
      <c r="N99" s="10" t="e">
        <f>(#REF!/$J$1)*60</f>
        <v>#REF!</v>
      </c>
      <c r="O99" s="9" t="e">
        <f t="shared" si="64"/>
        <v>#REF!</v>
      </c>
      <c r="P99" s="11" t="e">
        <f>(#REF!/$K$1)*60</f>
        <v>#REF!</v>
      </c>
      <c r="Q99" s="9" t="e">
        <f t="shared" si="67"/>
        <v>#REF!</v>
      </c>
      <c r="S99" s="9">
        <f t="shared" si="65"/>
        <v>-99.699999999999989</v>
      </c>
      <c r="T99" s="9">
        <f t="shared" si="68"/>
        <v>-108.72093023255813</v>
      </c>
      <c r="U99" s="9">
        <f t="shared" si="69"/>
        <v>-116.56521739130434</v>
      </c>
      <c r="V99" s="22"/>
    </row>
    <row r="100" spans="1:22" ht="18.75" x14ac:dyDescent="0.3">
      <c r="A100" s="26">
        <v>90</v>
      </c>
      <c r="B100" s="47">
        <v>87.1</v>
      </c>
      <c r="C100" s="52"/>
      <c r="D100" s="50"/>
      <c r="E100" s="50" t="s">
        <v>149</v>
      </c>
      <c r="F100" s="50" t="s">
        <v>150</v>
      </c>
      <c r="G100" s="50"/>
      <c r="H100" s="43">
        <f t="shared" si="60"/>
        <v>48.700000000000017</v>
      </c>
      <c r="I100" s="37" t="str">
        <f t="shared" si="61"/>
        <v>13:17</v>
      </c>
      <c r="J100" s="37" t="str">
        <f t="shared" si="62"/>
        <v>13:08</v>
      </c>
      <c r="K100" s="37" t="str">
        <f t="shared" si="63"/>
        <v>13:00</v>
      </c>
      <c r="L100" s="9" t="e">
        <f>(#REF!/$I$1)*60</f>
        <v>#REF!</v>
      </c>
      <c r="M100" s="9" t="e">
        <f t="shared" si="59"/>
        <v>#REF!</v>
      </c>
      <c r="N100" s="10" t="e">
        <f>(#REF!/$J$1)*60</f>
        <v>#REF!</v>
      </c>
      <c r="O100" s="9" t="e">
        <f t="shared" si="64"/>
        <v>#REF!</v>
      </c>
      <c r="P100" s="11" t="e">
        <f>(#REF!/$K$1)*60</f>
        <v>#REF!</v>
      </c>
      <c r="Q100" s="9" t="e">
        <f t="shared" si="67"/>
        <v>#REF!</v>
      </c>
      <c r="S100" s="9">
        <f t="shared" si="65"/>
        <v>-98.350000000000023</v>
      </c>
      <c r="T100" s="9">
        <f t="shared" si="68"/>
        <v>-107.46511627906978</v>
      </c>
      <c r="U100" s="9">
        <f t="shared" si="69"/>
        <v>-115.39130434782609</v>
      </c>
      <c r="V100" s="22"/>
    </row>
    <row r="101" spans="1:22" ht="18.75" x14ac:dyDescent="0.3">
      <c r="A101" s="26">
        <v>91</v>
      </c>
      <c r="B101" s="47">
        <v>88.1</v>
      </c>
      <c r="C101" s="52"/>
      <c r="D101" s="50" t="s">
        <v>151</v>
      </c>
      <c r="E101" s="50" t="s">
        <v>30</v>
      </c>
      <c r="F101" s="50" t="s">
        <v>152</v>
      </c>
      <c r="G101" s="50"/>
      <c r="H101" s="43">
        <f t="shared" si="60"/>
        <v>47.700000000000017</v>
      </c>
      <c r="I101" s="37" t="str">
        <f t="shared" si="61"/>
        <v>13:19</v>
      </c>
      <c r="J101" s="37" t="str">
        <f t="shared" si="62"/>
        <v>13:09</v>
      </c>
      <c r="K101" s="37" t="str">
        <f t="shared" si="63"/>
        <v>13:01</v>
      </c>
      <c r="L101" s="9" t="e">
        <f>(#REF!/$I$1)*60</f>
        <v>#REF!</v>
      </c>
      <c r="M101" s="9" t="e">
        <f t="shared" si="59"/>
        <v>#REF!</v>
      </c>
      <c r="N101" s="10" t="e">
        <f>(#REF!/$J$1)*60</f>
        <v>#REF!</v>
      </c>
      <c r="O101" s="9" t="e">
        <f t="shared" si="64"/>
        <v>#REF!</v>
      </c>
      <c r="P101" s="11" t="e">
        <f>(#REF!/$K$1)*60</f>
        <v>#REF!</v>
      </c>
      <c r="Q101" s="9" t="e">
        <f t="shared" si="67"/>
        <v>#REF!</v>
      </c>
      <c r="S101" s="9">
        <f t="shared" si="65"/>
        <v>-96.850000000000023</v>
      </c>
      <c r="T101" s="9">
        <f t="shared" si="68"/>
        <v>-106.06976744186048</v>
      </c>
      <c r="U101" s="9">
        <f t="shared" si="69"/>
        <v>-114.08695652173914</v>
      </c>
      <c r="V101" s="22"/>
    </row>
    <row r="102" spans="1:22" ht="18.75" x14ac:dyDescent="0.3">
      <c r="A102" s="26">
        <v>92</v>
      </c>
      <c r="B102" s="47">
        <v>88.2</v>
      </c>
      <c r="C102" s="52"/>
      <c r="D102" s="50"/>
      <c r="E102" s="50" t="s">
        <v>33</v>
      </c>
      <c r="F102" s="50" t="s">
        <v>153</v>
      </c>
      <c r="G102" s="50"/>
      <c r="H102" s="43">
        <f>$H$11-B102</f>
        <v>47.600000000000009</v>
      </c>
      <c r="I102" s="37" t="str">
        <f>TEXT(((B102/$I$1)/24)+$I$11,"u:mm")</f>
        <v>13:19</v>
      </c>
      <c r="J102" s="37" t="str">
        <f>TEXT(((B102/$J$1)/24)+$J$11,"u:mm")</f>
        <v>13:10</v>
      </c>
      <c r="K102" s="37" t="str">
        <f>TEXT(((B102/$K$1)/24)+$K$11,"u:mm")</f>
        <v>13:02</v>
      </c>
      <c r="L102" s="9" t="e">
        <f>(#REF!/$I$1)*60</f>
        <v>#REF!</v>
      </c>
      <c r="M102" s="9" t="e">
        <f t="shared" si="59"/>
        <v>#REF!</v>
      </c>
      <c r="N102" s="10" t="e">
        <f>(#REF!/$J$1)*60</f>
        <v>#REF!</v>
      </c>
      <c r="O102" s="9" t="e">
        <f t="shared" si="64"/>
        <v>#REF!</v>
      </c>
      <c r="P102" s="11" t="e">
        <f>(#REF!/$K$1)*60</f>
        <v>#REF!</v>
      </c>
      <c r="Q102" s="9" t="e">
        <f t="shared" si="67"/>
        <v>#REF!</v>
      </c>
      <c r="S102" s="9">
        <f>(B102/$I$1)*60-240+11</f>
        <v>-96.699999999999989</v>
      </c>
      <c r="T102" s="9">
        <f t="shared" si="68"/>
        <v>-105.93023255813952</v>
      </c>
      <c r="U102" s="9">
        <f t="shared" si="69"/>
        <v>-113.95652173913044</v>
      </c>
      <c r="V102" s="22"/>
    </row>
    <row r="103" spans="1:22" ht="18.75" x14ac:dyDescent="0.3">
      <c r="A103" s="26">
        <v>93</v>
      </c>
      <c r="B103" s="47">
        <v>88.5</v>
      </c>
      <c r="C103" s="52"/>
      <c r="D103" s="50"/>
      <c r="E103" s="50" t="s">
        <v>33</v>
      </c>
      <c r="F103" s="50" t="s">
        <v>153</v>
      </c>
      <c r="G103" s="50"/>
      <c r="H103" s="43">
        <f>$H$11-B103</f>
        <v>47.300000000000011</v>
      </c>
      <c r="I103" s="37" t="str">
        <f>TEXT(((B103/$I$1)/24)+$I$11,"u:mm")</f>
        <v>13:19</v>
      </c>
      <c r="J103" s="37" t="str">
        <f>TEXT(((B103/$J$1)/24)+$J$11,"u:mm")</f>
        <v>13:10</v>
      </c>
      <c r="K103" s="37" t="str">
        <f>TEXT(((B103/$K$1)/24)+$K$11,"u:mm")</f>
        <v>13:02</v>
      </c>
      <c r="L103" s="9" t="e">
        <f>(#REF!/$I$1)*60</f>
        <v>#REF!</v>
      </c>
      <c r="M103" s="9" t="e">
        <f t="shared" si="59"/>
        <v>#REF!</v>
      </c>
      <c r="N103" s="10" t="e">
        <f>(#REF!/$J$1)*60</f>
        <v>#REF!</v>
      </c>
      <c r="O103" s="9" t="e">
        <f t="shared" si="64"/>
        <v>#REF!</v>
      </c>
      <c r="P103" s="11" t="e">
        <f>(#REF!/$K$1)*60</f>
        <v>#REF!</v>
      </c>
      <c r="Q103" s="9" t="e">
        <f t="shared" si="67"/>
        <v>#REF!</v>
      </c>
      <c r="S103" s="9">
        <f>(B103/$I$1)*60-240+11</f>
        <v>-96.25</v>
      </c>
      <c r="T103" s="9">
        <f t="shared" si="68"/>
        <v>-105.51162790697674</v>
      </c>
      <c r="U103" s="9">
        <f t="shared" si="69"/>
        <v>-113.56521739130434</v>
      </c>
      <c r="V103" s="22"/>
    </row>
    <row r="104" spans="1:22" ht="18.75" x14ac:dyDescent="0.3">
      <c r="A104" s="26">
        <v>94</v>
      </c>
      <c r="B104" s="47">
        <v>89.2</v>
      </c>
      <c r="C104" s="52"/>
      <c r="D104" s="50"/>
      <c r="E104" s="50" t="s">
        <v>30</v>
      </c>
      <c r="F104" s="50" t="s">
        <v>154</v>
      </c>
      <c r="G104" s="50"/>
      <c r="H104" s="43">
        <f>$H$11-B104</f>
        <v>46.600000000000009</v>
      </c>
      <c r="I104" s="37" t="str">
        <f>TEXT(((B104/$I$1)/24)+$I$11,"u:mm")</f>
        <v>13:20</v>
      </c>
      <c r="J104" s="37" t="str">
        <f>TEXT(((B104/$J$1)/24)+$J$11,"u:mm")</f>
        <v>13:11</v>
      </c>
      <c r="K104" s="37" t="str">
        <f>TEXT(((B104/$K$1)/24)+$K$11,"u:mm")</f>
        <v>13:03</v>
      </c>
      <c r="L104" s="9" t="e">
        <f>(#REF!/$I$1)*60</f>
        <v>#REF!</v>
      </c>
      <c r="M104" s="9" t="e">
        <f t="shared" si="59"/>
        <v>#REF!</v>
      </c>
      <c r="N104" s="10" t="e">
        <f>(#REF!/$J$1)*60</f>
        <v>#REF!</v>
      </c>
      <c r="O104" s="9" t="e">
        <f t="shared" si="64"/>
        <v>#REF!</v>
      </c>
      <c r="P104" s="11" t="e">
        <f>(#REF!/$K$1)*60</f>
        <v>#REF!</v>
      </c>
      <c r="Q104" s="9" t="e">
        <f t="shared" si="67"/>
        <v>#REF!</v>
      </c>
      <c r="S104" s="9">
        <f>(B104/$I$1)*60-240+11</f>
        <v>-95.199999999999989</v>
      </c>
      <c r="T104" s="9">
        <f t="shared" si="68"/>
        <v>-104.53488372093022</v>
      </c>
      <c r="U104" s="9">
        <f t="shared" si="69"/>
        <v>-112.65217391304347</v>
      </c>
      <c r="V104" s="22"/>
    </row>
    <row r="105" spans="1:22" ht="18.75" x14ac:dyDescent="0.3">
      <c r="A105" s="26">
        <v>95</v>
      </c>
      <c r="B105" s="47">
        <v>89.3</v>
      </c>
      <c r="C105" s="52"/>
      <c r="D105" s="50"/>
      <c r="E105" s="50" t="s">
        <v>30</v>
      </c>
      <c r="F105" s="50" t="s">
        <v>155</v>
      </c>
      <c r="G105" s="50"/>
      <c r="H105" s="43">
        <f>$H$11-B105</f>
        <v>46.500000000000014</v>
      </c>
      <c r="I105" s="37" t="str">
        <f>TEXT(((B105/$I$1)/24)+$I$11,"u:mm")</f>
        <v>13:20</v>
      </c>
      <c r="J105" s="37" t="str">
        <f>TEXT(((B105/$J$1)/24)+$J$11,"u:mm")</f>
        <v>13:11</v>
      </c>
      <c r="K105" s="37" t="str">
        <f>TEXT(((B105/$K$1)/24)+$K$11,"u:mm")</f>
        <v>13:03</v>
      </c>
      <c r="L105" s="9"/>
      <c r="M105" s="9"/>
      <c r="N105" s="10"/>
      <c r="O105" s="9"/>
      <c r="P105" s="11"/>
      <c r="Q105" s="9"/>
      <c r="S105" s="9"/>
      <c r="T105" s="9"/>
      <c r="U105" s="9"/>
      <c r="V105" s="22"/>
    </row>
    <row r="106" spans="1:22" ht="18.75" x14ac:dyDescent="0.3">
      <c r="A106" s="26">
        <v>96</v>
      </c>
      <c r="B106" s="47"/>
      <c r="C106" s="49"/>
      <c r="D106" s="57" t="s">
        <v>156</v>
      </c>
      <c r="E106" s="58" t="s">
        <v>157</v>
      </c>
      <c r="F106" s="58"/>
      <c r="G106" s="58"/>
      <c r="H106" s="43"/>
      <c r="I106" s="37"/>
      <c r="J106" s="37"/>
      <c r="K106" s="37"/>
      <c r="L106" s="9" t="e">
        <f>(#REF!/$I$1)*60</f>
        <v>#REF!</v>
      </c>
      <c r="M106" s="9" t="e">
        <f t="shared" ref="M106" si="70">(L106+$M$11)-240</f>
        <v>#REF!</v>
      </c>
      <c r="N106" s="10" t="e">
        <f>(#REF!/$J$1)*60</f>
        <v>#REF!</v>
      </c>
      <c r="O106" s="9" t="e">
        <f t="shared" ref="O106" si="71">(N106+$M$11)-240</f>
        <v>#REF!</v>
      </c>
      <c r="P106" s="11" t="e">
        <f>(#REF!/$K$1)*60</f>
        <v>#REF!</v>
      </c>
      <c r="Q106" s="9" t="e">
        <f t="shared" ref="Q106" si="72">(P106+$M$11)-240</f>
        <v>#REF!</v>
      </c>
      <c r="S106" s="9" t="e">
        <f>(#REF!/$I$1)*60-240+11</f>
        <v>#REF!</v>
      </c>
      <c r="T106" s="9" t="e">
        <f>(#REF!/$J$1)*60-240+11</f>
        <v>#REF!</v>
      </c>
      <c r="U106" s="9" t="e">
        <f>(#REF!/$K$1)*60-240+11</f>
        <v>#REF!</v>
      </c>
      <c r="V106" s="3"/>
    </row>
    <row r="107" spans="1:22" ht="18.75" x14ac:dyDescent="0.3">
      <c r="A107" s="26">
        <v>97</v>
      </c>
      <c r="B107" s="47">
        <v>90.1</v>
      </c>
      <c r="C107" s="52"/>
      <c r="D107" s="50"/>
      <c r="E107" s="50" t="s">
        <v>33</v>
      </c>
      <c r="F107" s="50" t="s">
        <v>158</v>
      </c>
      <c r="G107" s="50"/>
      <c r="H107" s="43">
        <f t="shared" ref="H107:H113" si="73">$H$11-B107</f>
        <v>45.700000000000017</v>
      </c>
      <c r="I107" s="37" t="str">
        <f t="shared" ref="I107:I113" si="74">TEXT(((B107/$I$1)/24)+$I$11,"u:mm")</f>
        <v>13:22</v>
      </c>
      <c r="J107" s="37" t="str">
        <f t="shared" ref="J107:J113" si="75">TEXT(((B107/$J$1)/24)+$J$11,"u:mm")</f>
        <v>13:12</v>
      </c>
      <c r="K107" s="37" t="str">
        <f t="shared" ref="K107:K113" si="76">TEXT(((B107/$K$1)/24)+$K$11,"u:mm")</f>
        <v>13:04</v>
      </c>
      <c r="L107" s="9"/>
      <c r="M107" s="9"/>
      <c r="N107" s="10"/>
      <c r="O107" s="9"/>
      <c r="P107" s="11"/>
      <c r="Q107" s="9"/>
      <c r="S107" s="9"/>
      <c r="T107" s="9"/>
      <c r="U107" s="9"/>
      <c r="V107" s="22"/>
    </row>
    <row r="108" spans="1:22" ht="18.75" x14ac:dyDescent="0.3">
      <c r="A108" s="26">
        <v>98</v>
      </c>
      <c r="B108" s="47">
        <v>90.7</v>
      </c>
      <c r="C108" s="52"/>
      <c r="D108" s="50"/>
      <c r="E108" s="50" t="s">
        <v>15</v>
      </c>
      <c r="F108" s="50" t="s">
        <v>158</v>
      </c>
      <c r="G108" s="50"/>
      <c r="H108" s="43">
        <f t="shared" si="73"/>
        <v>45.100000000000009</v>
      </c>
      <c r="I108" s="37" t="str">
        <f t="shared" si="74"/>
        <v>13:23</v>
      </c>
      <c r="J108" s="37" t="str">
        <f t="shared" si="75"/>
        <v>13:13</v>
      </c>
      <c r="K108" s="37" t="str">
        <f t="shared" si="76"/>
        <v>13:05</v>
      </c>
      <c r="L108" s="9"/>
      <c r="M108" s="9"/>
      <c r="N108" s="10"/>
      <c r="O108" s="9"/>
      <c r="P108" s="11"/>
      <c r="Q108" s="9"/>
      <c r="S108" s="9"/>
      <c r="T108" s="9"/>
      <c r="U108" s="9"/>
      <c r="V108" s="22"/>
    </row>
    <row r="109" spans="1:22" ht="18.75" x14ac:dyDescent="0.3">
      <c r="A109" s="26">
        <v>99</v>
      </c>
      <c r="B109" s="47">
        <v>91</v>
      </c>
      <c r="C109" s="52"/>
      <c r="D109" s="50"/>
      <c r="E109" s="50" t="s">
        <v>33</v>
      </c>
      <c r="F109" s="50" t="s">
        <v>158</v>
      </c>
      <c r="G109" s="50"/>
      <c r="H109" s="43">
        <f t="shared" si="73"/>
        <v>44.800000000000011</v>
      </c>
      <c r="I109" s="37" t="str">
        <f t="shared" si="74"/>
        <v>13:23</v>
      </c>
      <c r="J109" s="37" t="str">
        <f t="shared" si="75"/>
        <v>13:13</v>
      </c>
      <c r="K109" s="37" t="str">
        <f t="shared" si="76"/>
        <v>13:05</v>
      </c>
      <c r="L109" s="9"/>
      <c r="M109" s="9"/>
      <c r="N109" s="10"/>
      <c r="O109" s="9"/>
      <c r="P109" s="11"/>
      <c r="Q109" s="9"/>
      <c r="S109" s="9"/>
      <c r="T109" s="9"/>
      <c r="U109" s="9"/>
      <c r="V109" s="22"/>
    </row>
    <row r="110" spans="1:22" ht="18.75" x14ac:dyDescent="0.3">
      <c r="A110" s="26">
        <v>100</v>
      </c>
      <c r="B110" s="47">
        <v>91.3</v>
      </c>
      <c r="C110" s="52"/>
      <c r="D110" s="50"/>
      <c r="E110" s="50" t="s">
        <v>30</v>
      </c>
      <c r="F110" s="50" t="s">
        <v>159</v>
      </c>
      <c r="G110" s="50"/>
      <c r="H110" s="43">
        <f t="shared" si="73"/>
        <v>44.500000000000014</v>
      </c>
      <c r="I110" s="37" t="str">
        <f t="shared" si="74"/>
        <v>13:23</v>
      </c>
      <c r="J110" s="37" t="str">
        <f t="shared" si="75"/>
        <v>13:14</v>
      </c>
      <c r="K110" s="37" t="str">
        <f t="shared" si="76"/>
        <v>13:06</v>
      </c>
      <c r="L110" s="9" t="e">
        <f>(#REF!/$I$1)*60</f>
        <v>#REF!</v>
      </c>
      <c r="M110" s="9" t="e">
        <f t="shared" si="59"/>
        <v>#REF!</v>
      </c>
      <c r="N110" s="10" t="e">
        <f>(#REF!/$J$1)*60</f>
        <v>#REF!</v>
      </c>
      <c r="O110" s="9" t="e">
        <f t="shared" si="64"/>
        <v>#REF!</v>
      </c>
      <c r="P110" s="11" t="e">
        <f>(#REF!/$K$1)*60</f>
        <v>#REF!</v>
      </c>
      <c r="Q110" s="9" t="e">
        <f t="shared" si="67"/>
        <v>#REF!</v>
      </c>
      <c r="S110" s="9">
        <f>(B110/$I$1)*60-240+11</f>
        <v>-92.050000000000011</v>
      </c>
      <c r="T110" s="9">
        <f>(B110/$J$1)*60-240+11</f>
        <v>-101.60465116279069</v>
      </c>
      <c r="U110" s="9">
        <f>(B110/$K$1)*60-240+11</f>
        <v>-109.91304347826087</v>
      </c>
      <c r="V110" s="22"/>
    </row>
    <row r="111" spans="1:22" ht="18.75" x14ac:dyDescent="0.3">
      <c r="A111" s="26">
        <v>101</v>
      </c>
      <c r="B111" s="47">
        <v>91.8</v>
      </c>
      <c r="C111" s="52"/>
      <c r="D111" s="50" t="s">
        <v>160</v>
      </c>
      <c r="E111" s="50" t="s">
        <v>30</v>
      </c>
      <c r="F111" s="50" t="s">
        <v>161</v>
      </c>
      <c r="G111" s="50"/>
      <c r="H111" s="43">
        <f t="shared" si="73"/>
        <v>44.000000000000014</v>
      </c>
      <c r="I111" s="37" t="str">
        <f t="shared" si="74"/>
        <v>13:24</v>
      </c>
      <c r="J111" s="37" t="str">
        <f t="shared" si="75"/>
        <v>13:15</v>
      </c>
      <c r="K111" s="37" t="str">
        <f t="shared" si="76"/>
        <v>13:06</v>
      </c>
      <c r="L111" s="9" t="e">
        <f>(#REF!/$I$1)*60</f>
        <v>#REF!</v>
      </c>
      <c r="M111" s="9" t="e">
        <f t="shared" si="59"/>
        <v>#REF!</v>
      </c>
      <c r="N111" s="10" t="e">
        <f>(#REF!/$J$1)*60</f>
        <v>#REF!</v>
      </c>
      <c r="O111" s="9" t="e">
        <f t="shared" si="64"/>
        <v>#REF!</v>
      </c>
      <c r="P111" s="11" t="e">
        <f>(#REF!/$K$1)*60</f>
        <v>#REF!</v>
      </c>
      <c r="Q111" s="9" t="e">
        <f t="shared" si="67"/>
        <v>#REF!</v>
      </c>
      <c r="S111" s="9">
        <f>(B111/$I$1)*60-240+11</f>
        <v>-91.300000000000011</v>
      </c>
      <c r="T111" s="9">
        <f>(B111/$J$1)*60-240+11</f>
        <v>-100.90697674418604</v>
      </c>
      <c r="U111" s="9">
        <f>(B111/$K$1)*60-240+11</f>
        <v>-109.26086956521739</v>
      </c>
      <c r="V111" s="22"/>
    </row>
    <row r="112" spans="1:22" ht="18.75" x14ac:dyDescent="0.3">
      <c r="A112" s="26">
        <v>102</v>
      </c>
      <c r="B112" s="63">
        <v>92.3</v>
      </c>
      <c r="C112" s="52"/>
      <c r="D112" s="50"/>
      <c r="E112" s="50" t="s">
        <v>33</v>
      </c>
      <c r="F112" s="50" t="s">
        <v>162</v>
      </c>
      <c r="G112" s="53" t="s">
        <v>126</v>
      </c>
      <c r="H112" s="43">
        <f t="shared" si="73"/>
        <v>43.500000000000014</v>
      </c>
      <c r="I112" s="37" t="str">
        <f t="shared" si="74"/>
        <v>13:25</v>
      </c>
      <c r="J112" s="37" t="str">
        <f t="shared" si="75"/>
        <v>13:15</v>
      </c>
      <c r="K112" s="37" t="str">
        <f t="shared" si="76"/>
        <v>13:07</v>
      </c>
      <c r="L112" s="9" t="e">
        <f>(#REF!/$I$1)*60</f>
        <v>#REF!</v>
      </c>
      <c r="M112" s="9" t="e">
        <f t="shared" si="59"/>
        <v>#REF!</v>
      </c>
      <c r="N112" s="10" t="e">
        <f>(#REF!/$J$1)*60</f>
        <v>#REF!</v>
      </c>
      <c r="O112" s="9" t="e">
        <f t="shared" si="64"/>
        <v>#REF!</v>
      </c>
      <c r="P112" s="11" t="e">
        <f>(#REF!/$K$1)*60</f>
        <v>#REF!</v>
      </c>
      <c r="Q112" s="9" t="e">
        <f t="shared" si="67"/>
        <v>#REF!</v>
      </c>
      <c r="S112" s="9">
        <f>(B112/$I$1)*60-240+11</f>
        <v>-90.549999999999983</v>
      </c>
      <c r="T112" s="9">
        <f>(B112/$J$1)*60-240+11</f>
        <v>-100.2093023255814</v>
      </c>
      <c r="U112" s="9">
        <f>(B112/$K$1)*60-240+11</f>
        <v>-108.60869565217391</v>
      </c>
      <c r="V112" s="21"/>
    </row>
    <row r="113" spans="1:22" ht="18.75" x14ac:dyDescent="0.3">
      <c r="A113" s="26">
        <v>103</v>
      </c>
      <c r="B113" s="47">
        <v>93.4</v>
      </c>
      <c r="C113" s="52"/>
      <c r="D113" s="50"/>
      <c r="E113" s="50" t="s">
        <v>30</v>
      </c>
      <c r="F113" s="50" t="s">
        <v>163</v>
      </c>
      <c r="G113" s="50"/>
      <c r="H113" s="43">
        <f t="shared" si="73"/>
        <v>42.400000000000006</v>
      </c>
      <c r="I113" s="37" t="str">
        <f t="shared" si="74"/>
        <v>13:27</v>
      </c>
      <c r="J113" s="37" t="str">
        <f t="shared" si="75"/>
        <v>13:17</v>
      </c>
      <c r="K113" s="37" t="str">
        <f t="shared" si="76"/>
        <v>13:08</v>
      </c>
      <c r="L113" s="9" t="e">
        <f>(#REF!/$I$1)*60</f>
        <v>#REF!</v>
      </c>
      <c r="M113" s="9" t="e">
        <f t="shared" si="59"/>
        <v>#REF!</v>
      </c>
      <c r="N113" s="10" t="e">
        <f>(#REF!/$J$1)*60</f>
        <v>#REF!</v>
      </c>
      <c r="O113" s="9" t="e">
        <f t="shared" si="64"/>
        <v>#REF!</v>
      </c>
      <c r="P113" s="11" t="e">
        <f>(#REF!/$K$1)*60</f>
        <v>#REF!</v>
      </c>
      <c r="Q113" s="9" t="e">
        <f t="shared" si="67"/>
        <v>#REF!</v>
      </c>
      <c r="S113" s="9">
        <f>(B113/$I$1)*60-240+11</f>
        <v>-88.9</v>
      </c>
      <c r="T113" s="9">
        <f>(B113/$J$1)*60-240+11</f>
        <v>-98.674418604651152</v>
      </c>
      <c r="U113" s="9">
        <f>(B113/$K$1)*60-240+11</f>
        <v>-107.17391304347825</v>
      </c>
      <c r="V113" s="22"/>
    </row>
    <row r="114" spans="1:22" ht="18.75" x14ac:dyDescent="0.3">
      <c r="A114" s="26">
        <v>104</v>
      </c>
      <c r="B114" s="47"/>
      <c r="C114" s="49"/>
      <c r="D114" s="57" t="s">
        <v>164</v>
      </c>
      <c r="E114" s="58" t="s">
        <v>165</v>
      </c>
      <c r="F114" s="58"/>
      <c r="G114" s="58" t="s">
        <v>166</v>
      </c>
      <c r="H114" s="43"/>
      <c r="I114" s="37"/>
      <c r="J114" s="37"/>
      <c r="K114" s="37"/>
      <c r="L114" s="9" t="e">
        <f>(#REF!/$I$1)*60</f>
        <v>#REF!</v>
      </c>
      <c r="M114" s="9" t="e">
        <f t="shared" si="59"/>
        <v>#REF!</v>
      </c>
      <c r="N114" s="10" t="e">
        <f>(#REF!/$J$1)*60</f>
        <v>#REF!</v>
      </c>
      <c r="O114" s="9" t="e">
        <f t="shared" si="64"/>
        <v>#REF!</v>
      </c>
      <c r="P114" s="11" t="e">
        <f>(#REF!/$K$1)*60</f>
        <v>#REF!</v>
      </c>
      <c r="Q114" s="9" t="e">
        <f t="shared" si="67"/>
        <v>#REF!</v>
      </c>
      <c r="S114" s="9" t="e">
        <f>(#REF!/$I$1)*60-240+11</f>
        <v>#REF!</v>
      </c>
      <c r="T114" s="9" t="e">
        <f>(#REF!/$J$1)*60-240+11</f>
        <v>#REF!</v>
      </c>
      <c r="U114" s="9" t="e">
        <f>(#REF!/$K$1)*60-240+11</f>
        <v>#REF!</v>
      </c>
      <c r="V114" s="3"/>
    </row>
    <row r="115" spans="1:22" ht="18.75" x14ac:dyDescent="0.3">
      <c r="A115" s="26">
        <v>105</v>
      </c>
      <c r="B115" s="63">
        <v>93.8</v>
      </c>
      <c r="C115" s="52"/>
      <c r="D115" s="50"/>
      <c r="E115" s="50" t="s">
        <v>33</v>
      </c>
      <c r="F115" s="50" t="s">
        <v>167</v>
      </c>
      <c r="G115" s="53" t="s">
        <v>126</v>
      </c>
      <c r="H115" s="43">
        <f>$H$11-B115</f>
        <v>42.000000000000014</v>
      </c>
      <c r="I115" s="37" t="str">
        <f>TEXT(((B115/$I$1)/24)+$I$11,"u:mm")</f>
        <v>13:27</v>
      </c>
      <c r="J115" s="37" t="str">
        <f>TEXT(((B115/$J$1)/24)+$J$11,"u:mm")</f>
        <v>13:17</v>
      </c>
      <c r="K115" s="37" t="str">
        <f>TEXT(((B115/$K$1)/24)+$K$11,"u:mm")</f>
        <v>13:09</v>
      </c>
      <c r="L115" s="9" t="e">
        <f>(#REF!/$I$1)*60</f>
        <v>#REF!</v>
      </c>
      <c r="M115" s="9" t="e">
        <f t="shared" si="59"/>
        <v>#REF!</v>
      </c>
      <c r="N115" s="10" t="e">
        <f>(#REF!/$J$1)*60</f>
        <v>#REF!</v>
      </c>
      <c r="O115" s="9" t="e">
        <f t="shared" si="64"/>
        <v>#REF!</v>
      </c>
      <c r="P115" s="11" t="e">
        <f>(#REF!/$K$1)*60</f>
        <v>#REF!</v>
      </c>
      <c r="Q115" s="9" t="e">
        <f t="shared" si="67"/>
        <v>#REF!</v>
      </c>
      <c r="S115" s="9">
        <f>(B115/$I$1)*60-240+11</f>
        <v>-88.300000000000011</v>
      </c>
      <c r="T115" s="9">
        <f>(B115/$J$1)*60-240+11</f>
        <v>-98.116279069767444</v>
      </c>
      <c r="U115" s="9">
        <f>(B115/$K$1)*60-240+11</f>
        <v>-106.65217391304348</v>
      </c>
      <c r="V115" s="21"/>
    </row>
    <row r="116" spans="1:22" ht="18.75" x14ac:dyDescent="0.3">
      <c r="A116" s="26">
        <v>106</v>
      </c>
      <c r="B116" s="47">
        <v>94.8</v>
      </c>
      <c r="C116" s="52"/>
      <c r="D116" s="50"/>
      <c r="E116" s="50" t="s">
        <v>15</v>
      </c>
      <c r="F116" s="50" t="s">
        <v>152</v>
      </c>
      <c r="G116" s="50"/>
      <c r="H116" s="43">
        <f>$H$11-B116</f>
        <v>41.000000000000014</v>
      </c>
      <c r="I116" s="37" t="str">
        <f>TEXT(((B116/$I$1)/24)+$I$11,"u:mm")</f>
        <v>13:29</v>
      </c>
      <c r="J116" s="37" t="str">
        <f>TEXT(((B116/$J$1)/24)+$J$11,"u:mm")</f>
        <v>13:19</v>
      </c>
      <c r="K116" s="37" t="str">
        <f>TEXT(((B116/$K$1)/24)+$K$11,"u:mm")</f>
        <v>13:10</v>
      </c>
      <c r="L116" s="9" t="e">
        <f>(#REF!/$I$1)*60</f>
        <v>#REF!</v>
      </c>
      <c r="M116" s="9" t="e">
        <f>(L116+$M$11)-240</f>
        <v>#REF!</v>
      </c>
      <c r="N116" s="10" t="e">
        <f>(#REF!/$J$1)*60</f>
        <v>#REF!</v>
      </c>
      <c r="O116" s="9" t="e">
        <f t="shared" si="64"/>
        <v>#REF!</v>
      </c>
      <c r="P116" s="11" t="e">
        <f>(#REF!/$K$1)*60</f>
        <v>#REF!</v>
      </c>
      <c r="Q116" s="9" t="e">
        <f t="shared" si="67"/>
        <v>#REF!</v>
      </c>
      <c r="S116" s="9">
        <f>(B116/$I$1)*60-240+11</f>
        <v>-86.799999999999983</v>
      </c>
      <c r="T116" s="9">
        <f>(B116/$J$1)*60-240+11</f>
        <v>-96.720930232558146</v>
      </c>
      <c r="U116" s="9">
        <f>(B116/$K$1)*60-240+11</f>
        <v>-105.34782608695652</v>
      </c>
      <c r="V116" s="22"/>
    </row>
    <row r="117" spans="1:22" ht="18.75" x14ac:dyDescent="0.3">
      <c r="A117" s="26">
        <v>107</v>
      </c>
      <c r="B117" s="47">
        <v>95.3</v>
      </c>
      <c r="C117" s="52"/>
      <c r="D117" s="50" t="s">
        <v>168</v>
      </c>
      <c r="E117" s="50" t="s">
        <v>15</v>
      </c>
      <c r="F117" s="50" t="s">
        <v>169</v>
      </c>
      <c r="G117" s="50"/>
      <c r="H117" s="43">
        <f>$H$11-B117</f>
        <v>40.500000000000014</v>
      </c>
      <c r="I117" s="37" t="str">
        <f>TEXT(((B117/$I$1)/24)+$I$11,"u:mm")</f>
        <v>13:29</v>
      </c>
      <c r="J117" s="37" t="str">
        <f>TEXT(((B117/$J$1)/24)+$J$11,"u:mm")</f>
        <v>13:19</v>
      </c>
      <c r="K117" s="37" t="str">
        <f>TEXT(((B117/$K$1)/24)+$K$11,"u:mm")</f>
        <v>13:11</v>
      </c>
      <c r="L117" s="9" t="e">
        <f>(#REF!/$I$1)*60</f>
        <v>#REF!</v>
      </c>
      <c r="M117" s="9" t="e">
        <f t="shared" si="59"/>
        <v>#REF!</v>
      </c>
      <c r="N117" s="10" t="e">
        <f>(#REF!/$J$1)*60</f>
        <v>#REF!</v>
      </c>
      <c r="O117" s="9" t="e">
        <f t="shared" si="64"/>
        <v>#REF!</v>
      </c>
      <c r="P117" s="11" t="e">
        <f>(#REF!/$K$1)*60</f>
        <v>#REF!</v>
      </c>
      <c r="Q117" s="9" t="e">
        <f t="shared" si="67"/>
        <v>#REF!</v>
      </c>
      <c r="S117" s="9">
        <f>(B117/$I$1)*60-240+11</f>
        <v>-86.050000000000011</v>
      </c>
      <c r="T117" s="9">
        <f>(B117/$J$1)*60-240+11</f>
        <v>-96.023255813953483</v>
      </c>
      <c r="U117" s="9">
        <f>(B117/$K$1)*60-240+11</f>
        <v>-104.69565217391305</v>
      </c>
      <c r="V117" s="22"/>
    </row>
    <row r="118" spans="1:22" ht="18.75" x14ac:dyDescent="0.3">
      <c r="A118" s="26">
        <v>108</v>
      </c>
      <c r="B118" s="47">
        <v>96.2</v>
      </c>
      <c r="C118" s="52"/>
      <c r="D118" s="50" t="s">
        <v>160</v>
      </c>
      <c r="E118" s="50" t="s">
        <v>33</v>
      </c>
      <c r="F118" s="50" t="s">
        <v>170</v>
      </c>
      <c r="G118" s="50"/>
      <c r="H118" s="43">
        <f>$H$11-B118</f>
        <v>39.600000000000009</v>
      </c>
      <c r="I118" s="37" t="str">
        <f>TEXT(((B118/$I$1)/24)+$I$11,"u:mm")</f>
        <v>13:31</v>
      </c>
      <c r="J118" s="37" t="str">
        <f>TEXT(((B118/$J$1)/24)+$J$11,"u:mm")</f>
        <v>13:21</v>
      </c>
      <c r="K118" s="37" t="str">
        <f>TEXT(((B118/$K$1)/24)+$K$11,"u:mm")</f>
        <v>13:12</v>
      </c>
      <c r="L118" s="9" t="e">
        <f>(#REF!/$I$1)*60</f>
        <v>#REF!</v>
      </c>
      <c r="M118" s="9" t="e">
        <f t="shared" si="59"/>
        <v>#REF!</v>
      </c>
      <c r="N118" s="10" t="e">
        <f>(#REF!/$J$1)*60</f>
        <v>#REF!</v>
      </c>
      <c r="O118" s="9" t="e">
        <f t="shared" si="64"/>
        <v>#REF!</v>
      </c>
      <c r="P118" s="11" t="e">
        <f>(#REF!/$K$1)*60</f>
        <v>#REF!</v>
      </c>
      <c r="Q118" s="9" t="e">
        <f t="shared" si="67"/>
        <v>#REF!</v>
      </c>
      <c r="S118" s="9">
        <f>(B118/$I$1)*60-240+11</f>
        <v>-84.699999999999989</v>
      </c>
      <c r="T118" s="9">
        <f>(B118/$J$1)*60-240+11</f>
        <v>-94.767441860465112</v>
      </c>
      <c r="U118" s="9">
        <f>(B118/$K$1)*60-240+11</f>
        <v>-103.52173913043478</v>
      </c>
      <c r="V118" s="22"/>
    </row>
    <row r="119" spans="1:22" ht="18.75" x14ac:dyDescent="0.3">
      <c r="A119" s="26">
        <v>109</v>
      </c>
      <c r="B119" s="47"/>
      <c r="C119" s="49"/>
      <c r="D119" s="57" t="s">
        <v>171</v>
      </c>
      <c r="E119" s="58" t="s">
        <v>172</v>
      </c>
      <c r="F119" s="58"/>
      <c r="G119" s="58" t="s">
        <v>166</v>
      </c>
      <c r="H119" s="43"/>
      <c r="I119" s="37"/>
      <c r="J119" s="37"/>
      <c r="K119" s="37"/>
      <c r="L119" s="9" t="e">
        <f>(#REF!/$I$1)*60</f>
        <v>#REF!</v>
      </c>
      <c r="M119" s="9" t="e">
        <f t="shared" si="59"/>
        <v>#REF!</v>
      </c>
      <c r="N119" s="10" t="e">
        <f>(#REF!/$J$1)*60</f>
        <v>#REF!</v>
      </c>
      <c r="O119" s="9" t="e">
        <f t="shared" si="64"/>
        <v>#REF!</v>
      </c>
      <c r="P119" s="11" t="e">
        <f>(#REF!/$K$1)*60</f>
        <v>#REF!</v>
      </c>
      <c r="Q119" s="9" t="e">
        <f t="shared" si="67"/>
        <v>#REF!</v>
      </c>
      <c r="S119" s="9" t="e">
        <f>(#REF!/$I$1)*60-240+11</f>
        <v>#REF!</v>
      </c>
      <c r="T119" s="9" t="e">
        <f>(#REF!/$J$1)*60-240+11</f>
        <v>#REF!</v>
      </c>
      <c r="U119" s="9" t="e">
        <f>(#REF!/$K$1)*60-240+11</f>
        <v>#REF!</v>
      </c>
      <c r="V119" s="3"/>
    </row>
    <row r="120" spans="1:22" ht="18.75" x14ac:dyDescent="0.3">
      <c r="A120" s="26">
        <v>110</v>
      </c>
      <c r="B120" s="47">
        <v>97.8</v>
      </c>
      <c r="C120" s="49"/>
      <c r="D120" s="64"/>
      <c r="E120" s="50" t="s">
        <v>15</v>
      </c>
      <c r="F120" s="50" t="s">
        <v>173</v>
      </c>
      <c r="G120" s="50"/>
      <c r="H120" s="43">
        <v>39.5</v>
      </c>
      <c r="I120" s="37">
        <v>0.56458333333333333</v>
      </c>
      <c r="J120" s="37">
        <v>0.55763888888888891</v>
      </c>
      <c r="K120" s="37">
        <v>0.55138888888888893</v>
      </c>
      <c r="L120" s="9"/>
      <c r="M120" s="9"/>
      <c r="N120" s="10"/>
      <c r="O120" s="9"/>
      <c r="P120" s="11"/>
      <c r="Q120" s="9"/>
      <c r="S120" s="9"/>
      <c r="T120" s="9"/>
      <c r="U120" s="9"/>
      <c r="V120" s="3"/>
    </row>
    <row r="121" spans="1:22" ht="18.75" x14ac:dyDescent="0.3">
      <c r="A121" s="26">
        <v>111</v>
      </c>
      <c r="B121" s="47">
        <v>98.6</v>
      </c>
      <c r="C121" s="52"/>
      <c r="D121" s="50"/>
      <c r="E121" s="50" t="s">
        <v>15</v>
      </c>
      <c r="F121" s="50" t="s">
        <v>173</v>
      </c>
      <c r="G121" s="50"/>
      <c r="H121" s="43">
        <f>$H$11-B121</f>
        <v>37.200000000000017</v>
      </c>
      <c r="I121" s="37" t="str">
        <f>TEXT(((B121/$I$1)/24)+$I$11,"u:mm")</f>
        <v>13:34</v>
      </c>
      <c r="J121" s="37" t="str">
        <f>TEXT(((B121/$J$1)/24)+$J$11,"u:mm")</f>
        <v>13:24</v>
      </c>
      <c r="K121" s="37" t="str">
        <f>TEXT(((B121/$K$1)/24)+$K$11,"u:mm")</f>
        <v>13:15</v>
      </c>
      <c r="L121" s="9" t="e">
        <f>(#REF!/$I$1)*60</f>
        <v>#REF!</v>
      </c>
      <c r="M121" s="9" t="e">
        <f t="shared" si="59"/>
        <v>#REF!</v>
      </c>
      <c r="N121" s="10" t="e">
        <f>(#REF!/$J$1)*60</f>
        <v>#REF!</v>
      </c>
      <c r="O121" s="9" t="e">
        <f t="shared" si="64"/>
        <v>#REF!</v>
      </c>
      <c r="P121" s="11" t="e">
        <f>(#REF!/$K$1)*60</f>
        <v>#REF!</v>
      </c>
      <c r="Q121" s="9" t="e">
        <f t="shared" si="67"/>
        <v>#REF!</v>
      </c>
      <c r="S121" s="9">
        <f>(B121/$I$1)*60-240+11</f>
        <v>-81.100000000000023</v>
      </c>
      <c r="T121" s="9">
        <f>(B121/$J$1)*60-240+11</f>
        <v>-91.418604651162809</v>
      </c>
      <c r="U121" s="9">
        <f>(B121/$K$1)*60-240+11</f>
        <v>-100.39130434782609</v>
      </c>
      <c r="V121" s="22"/>
    </row>
    <row r="122" spans="1:22" ht="18.75" x14ac:dyDescent="0.3">
      <c r="A122" s="26">
        <v>112</v>
      </c>
      <c r="B122" s="47">
        <v>98.8</v>
      </c>
      <c r="C122" s="52"/>
      <c r="D122" s="50"/>
      <c r="E122" s="50" t="s">
        <v>33</v>
      </c>
      <c r="F122" s="59" t="s">
        <v>174</v>
      </c>
      <c r="G122" s="59" t="s">
        <v>79</v>
      </c>
      <c r="H122" s="43">
        <f>$H$11-B122</f>
        <v>37.000000000000014</v>
      </c>
      <c r="I122" s="37" t="str">
        <f>TEXT(((B122/$I$1)/24)+$I$11,"u:mm")</f>
        <v>13:35</v>
      </c>
      <c r="J122" s="37" t="str">
        <f>TEXT(((B122/$J$1)/24)+$J$11,"u:mm")</f>
        <v>13:24</v>
      </c>
      <c r="K122" s="37" t="str">
        <f>TEXT(((B122/$K$1)/24)+$K$11,"u:mm")</f>
        <v>13:15</v>
      </c>
      <c r="L122" s="9" t="e">
        <f>(#REF!/$I$1)*60</f>
        <v>#REF!</v>
      </c>
      <c r="M122" s="9" t="e">
        <f t="shared" si="59"/>
        <v>#REF!</v>
      </c>
      <c r="N122" s="10" t="e">
        <f>(#REF!/$J$1)*60</f>
        <v>#REF!</v>
      </c>
      <c r="O122" s="9" t="e">
        <f t="shared" si="64"/>
        <v>#REF!</v>
      </c>
      <c r="P122" s="11" t="e">
        <f>(#REF!/$K$1)*60</f>
        <v>#REF!</v>
      </c>
      <c r="Q122" s="9" t="e">
        <f t="shared" si="67"/>
        <v>#REF!</v>
      </c>
      <c r="S122" s="9">
        <f>(B122/$I$1)*60-240+11</f>
        <v>-80.800000000000011</v>
      </c>
      <c r="T122" s="9">
        <f>(B122/$J$1)*60-240+11</f>
        <v>-91.139534883720927</v>
      </c>
      <c r="U122" s="9">
        <f>(B122/$K$1)*60-240+11</f>
        <v>-100.13043478260869</v>
      </c>
      <c r="V122" s="22"/>
    </row>
    <row r="123" spans="1:22" ht="18.75" x14ac:dyDescent="0.3">
      <c r="A123" s="26">
        <v>113</v>
      </c>
      <c r="B123" s="47">
        <v>100.8</v>
      </c>
      <c r="C123" s="52"/>
      <c r="D123" s="50" t="s">
        <v>175</v>
      </c>
      <c r="E123" s="50" t="s">
        <v>15</v>
      </c>
      <c r="F123" s="50" t="s">
        <v>176</v>
      </c>
      <c r="G123" s="50"/>
      <c r="H123" s="43">
        <f>$H$11-B123</f>
        <v>35.000000000000014</v>
      </c>
      <c r="I123" s="37" t="str">
        <f>TEXT(((B123/$I$1)/24)+$I$11,"u:mm")</f>
        <v>13:38</v>
      </c>
      <c r="J123" s="37" t="str">
        <f>TEXT(((B123/$J$1)/24)+$J$11,"u:mm")</f>
        <v>13:27</v>
      </c>
      <c r="K123" s="37" t="str">
        <f>TEXT(((B123/$K$1)/24)+$K$11,"u:mm")</f>
        <v>13:18</v>
      </c>
      <c r="L123" s="9" t="e">
        <f>(#REF!/$I$1)*60</f>
        <v>#REF!</v>
      </c>
      <c r="M123" s="9" t="e">
        <f t="shared" si="59"/>
        <v>#REF!</v>
      </c>
      <c r="N123" s="10" t="e">
        <f>(#REF!/$J$1)*60</f>
        <v>#REF!</v>
      </c>
      <c r="O123" s="9" t="e">
        <f>(N123+$M$11)-240</f>
        <v>#REF!</v>
      </c>
      <c r="P123" s="11" t="e">
        <f>(#REF!/$K$1)*60</f>
        <v>#REF!</v>
      </c>
      <c r="Q123" s="9" t="e">
        <f t="shared" si="67"/>
        <v>#REF!</v>
      </c>
      <c r="S123" s="9">
        <f>(B123/$I$1)*60-240+11</f>
        <v>-77.800000000000011</v>
      </c>
      <c r="T123" s="9">
        <f>(B123/$J$1)*60-240+11</f>
        <v>-88.348837209302332</v>
      </c>
      <c r="U123" s="9">
        <f>(B123/$K$1)*60-240+11</f>
        <v>-97.52173913043481</v>
      </c>
      <c r="V123" s="22"/>
    </row>
    <row r="124" spans="1:22" ht="18.75" x14ac:dyDescent="0.3">
      <c r="A124" s="26">
        <v>114</v>
      </c>
      <c r="B124" s="47">
        <v>102.5</v>
      </c>
      <c r="C124" s="52"/>
      <c r="D124" s="50"/>
      <c r="E124" s="50" t="s">
        <v>30</v>
      </c>
      <c r="F124" s="50" t="s">
        <v>177</v>
      </c>
      <c r="G124" s="50" t="s">
        <v>178</v>
      </c>
      <c r="H124" s="43">
        <f>$H$11-B124</f>
        <v>33.300000000000011</v>
      </c>
      <c r="I124" s="37" t="str">
        <f>TEXT(((B124/$I$1)/24)+$I$11,"u:mm")</f>
        <v>13:40</v>
      </c>
      <c r="J124" s="37" t="str">
        <f>TEXT(((B124/$J$1)/24)+$J$11,"u:mm")</f>
        <v>13:30</v>
      </c>
      <c r="K124" s="37" t="str">
        <f>TEXT(((B124/$K$1)/24)+$K$11,"u:mm")</f>
        <v>13:20</v>
      </c>
      <c r="L124" s="9" t="e">
        <f>(#REF!/$I$1)*60</f>
        <v>#REF!</v>
      </c>
      <c r="M124" s="9" t="e">
        <f t="shared" si="59"/>
        <v>#REF!</v>
      </c>
      <c r="N124" s="10" t="e">
        <f>(#REF!/$J$1)*60</f>
        <v>#REF!</v>
      </c>
      <c r="O124" s="9" t="e">
        <f t="shared" si="64"/>
        <v>#REF!</v>
      </c>
      <c r="P124" s="11" t="e">
        <f>(#REF!/$K$1)*60</f>
        <v>#REF!</v>
      </c>
      <c r="Q124" s="9" t="e">
        <f t="shared" si="67"/>
        <v>#REF!</v>
      </c>
      <c r="S124" s="9">
        <f>(B124/$I$1)*60-240+11</f>
        <v>-75.25</v>
      </c>
      <c r="T124" s="9">
        <f>(B124/$J$1)*60-240+11</f>
        <v>-85.976744186046517</v>
      </c>
      <c r="U124" s="9">
        <f>(B124/$K$1)*60-240+11</f>
        <v>-95.304347826086968</v>
      </c>
      <c r="V124" s="22"/>
    </row>
    <row r="125" spans="1:22" ht="18.75" x14ac:dyDescent="0.3">
      <c r="A125" s="26">
        <v>115</v>
      </c>
      <c r="B125" s="47">
        <v>104</v>
      </c>
      <c r="C125" s="52"/>
      <c r="D125" s="50"/>
      <c r="E125" s="50" t="s">
        <v>30</v>
      </c>
      <c r="F125" s="50" t="s">
        <v>179</v>
      </c>
      <c r="G125" s="50"/>
      <c r="H125" s="43">
        <f>$H$11-B125</f>
        <v>31.800000000000011</v>
      </c>
      <c r="I125" s="37" t="str">
        <f>TEXT(((B125/$I$1)/24)+$I$11,"u:mm")</f>
        <v>13:43</v>
      </c>
      <c r="J125" s="37" t="str">
        <f>TEXT(((B125/$J$1)/24)+$J$11,"u:mm")</f>
        <v>13:32</v>
      </c>
      <c r="K125" s="37" t="str">
        <f>TEXT(((B125/$K$1)/24)+$K$11,"u:mm")</f>
        <v>13:22</v>
      </c>
      <c r="L125" s="9" t="e">
        <f>(#REF!/$I$1)*60</f>
        <v>#REF!</v>
      </c>
      <c r="M125" s="9" t="e">
        <f t="shared" si="59"/>
        <v>#REF!</v>
      </c>
      <c r="N125" s="10" t="e">
        <f>(#REF!/$J$1)*60</f>
        <v>#REF!</v>
      </c>
      <c r="O125" s="9" t="e">
        <f t="shared" si="64"/>
        <v>#REF!</v>
      </c>
      <c r="P125" s="11" t="e">
        <f>(#REF!/$K$1)*60</f>
        <v>#REF!</v>
      </c>
      <c r="Q125" s="9" t="e">
        <f t="shared" si="67"/>
        <v>#REF!</v>
      </c>
      <c r="S125" s="9">
        <f>(B125/$I$1)*60-240+11</f>
        <v>-73</v>
      </c>
      <c r="T125" s="9">
        <f>(B125/$J$1)*60-240+11</f>
        <v>-83.883720930232556</v>
      </c>
      <c r="U125" s="9">
        <f>(B125/$K$1)*60-240+11</f>
        <v>-93.34782608695653</v>
      </c>
      <c r="V125" s="22"/>
    </row>
    <row r="126" spans="1:22" ht="18.75" x14ac:dyDescent="0.3">
      <c r="A126" s="26">
        <v>116</v>
      </c>
      <c r="B126" s="47"/>
      <c r="C126" s="49"/>
      <c r="D126" s="65" t="s">
        <v>180</v>
      </c>
      <c r="E126" s="58" t="s">
        <v>181</v>
      </c>
      <c r="F126" s="58"/>
      <c r="G126" s="58"/>
      <c r="H126" s="43"/>
      <c r="I126" s="37"/>
      <c r="J126" s="37"/>
      <c r="K126" s="37"/>
      <c r="L126" s="9" t="e">
        <f>(#REF!/$I$1)*60</f>
        <v>#REF!</v>
      </c>
      <c r="M126" s="9" t="e">
        <f t="shared" si="59"/>
        <v>#REF!</v>
      </c>
      <c r="N126" s="10" t="e">
        <f>(#REF!/$J$1)*60</f>
        <v>#REF!</v>
      </c>
      <c r="O126" s="9" t="e">
        <f t="shared" si="64"/>
        <v>#REF!</v>
      </c>
      <c r="P126" s="11" t="e">
        <f>(#REF!/$K$1)*60</f>
        <v>#REF!</v>
      </c>
      <c r="Q126" s="9" t="e">
        <f t="shared" si="67"/>
        <v>#REF!</v>
      </c>
      <c r="S126" s="9" t="e">
        <f>(#REF!/$I$1)*60-240+11</f>
        <v>#REF!</v>
      </c>
      <c r="T126" s="9" t="e">
        <f>(#REF!/$J$1)*60-240+11</f>
        <v>#REF!</v>
      </c>
      <c r="U126" s="9" t="e">
        <f>(#REF!/$K$1)*60-240+11</f>
        <v>#REF!</v>
      </c>
      <c r="V126" s="3"/>
    </row>
    <row r="127" spans="1:22" ht="18.75" x14ac:dyDescent="0.3">
      <c r="A127" s="26">
        <v>117</v>
      </c>
      <c r="B127" s="47">
        <v>105.8</v>
      </c>
      <c r="C127" s="52"/>
      <c r="D127" s="50" t="s">
        <v>160</v>
      </c>
      <c r="E127" s="50" t="s">
        <v>33</v>
      </c>
      <c r="F127" s="50" t="s">
        <v>182</v>
      </c>
      <c r="G127" s="50"/>
      <c r="H127" s="43">
        <f t="shared" ref="H127:H136" si="77">$H$11-B127</f>
        <v>30.000000000000014</v>
      </c>
      <c r="I127" s="37" t="str">
        <f t="shared" ref="I127:I136" si="78">TEXT(((B127/$I$1)/24)+$I$11,"u:mm")</f>
        <v>13:45</v>
      </c>
      <c r="J127" s="37" t="str">
        <f t="shared" ref="J127:J136" si="79">TEXT(((B127/$J$1)/24)+$J$11,"u:mm")</f>
        <v>13:34</v>
      </c>
      <c r="K127" s="37" t="str">
        <f t="shared" ref="K127:K136" si="80">TEXT(((B127/$K$1)/24)+$K$11,"u:mm")</f>
        <v>13:25</v>
      </c>
      <c r="L127" s="9" t="e">
        <f>(#REF!/$I$1)*60</f>
        <v>#REF!</v>
      </c>
      <c r="M127" s="9" t="e">
        <f>(L127+$M$11)-300</f>
        <v>#REF!</v>
      </c>
      <c r="N127" s="10" t="e">
        <f>(#REF!/$J$1)*60</f>
        <v>#REF!</v>
      </c>
      <c r="O127" s="9" t="e">
        <f t="shared" si="64"/>
        <v>#REF!</v>
      </c>
      <c r="P127" s="11" t="e">
        <f>(#REF!/$K$1)*60</f>
        <v>#REF!</v>
      </c>
      <c r="Q127" s="9" t="e">
        <f t="shared" si="67"/>
        <v>#REF!</v>
      </c>
      <c r="S127" s="9">
        <f>(B127/$I$1)*60-240+11</f>
        <v>-70.300000000000011</v>
      </c>
      <c r="T127" s="9">
        <f t="shared" ref="T127:T136" si="81">(B127/$J$1)*60-240+11</f>
        <v>-81.372093023255815</v>
      </c>
      <c r="U127" s="9">
        <f t="shared" ref="U127:U136" si="82">(B127/$K$1)*60-240+11</f>
        <v>-91</v>
      </c>
      <c r="V127" s="22"/>
    </row>
    <row r="128" spans="1:22" ht="18.75" x14ac:dyDescent="0.3">
      <c r="A128" s="26">
        <v>118</v>
      </c>
      <c r="B128" s="47">
        <v>106.7</v>
      </c>
      <c r="C128" s="52"/>
      <c r="D128" s="50"/>
      <c r="E128" s="50" t="s">
        <v>33</v>
      </c>
      <c r="F128" s="50" t="s">
        <v>174</v>
      </c>
      <c r="G128" s="50"/>
      <c r="H128" s="43">
        <f t="shared" si="77"/>
        <v>29.100000000000009</v>
      </c>
      <c r="I128" s="37" t="str">
        <f t="shared" si="78"/>
        <v>13:47</v>
      </c>
      <c r="J128" s="37" t="str">
        <f t="shared" si="79"/>
        <v>13:35</v>
      </c>
      <c r="K128" s="37" t="str">
        <f t="shared" si="80"/>
        <v>13:26</v>
      </c>
      <c r="L128" s="9" t="e">
        <f>(#REF!/$I$1)*60</f>
        <v>#REF!</v>
      </c>
      <c r="M128" s="9" t="e">
        <f t="shared" ref="M128:M158" si="83">(L128+$M$11)-300</f>
        <v>#REF!</v>
      </c>
      <c r="N128" s="10" t="e">
        <f>(#REF!/$J$1)*60</f>
        <v>#REF!</v>
      </c>
      <c r="O128" s="9" t="e">
        <f t="shared" si="64"/>
        <v>#REF!</v>
      </c>
      <c r="P128" s="11" t="e">
        <f>(#REF!/$K$1)*60</f>
        <v>#REF!</v>
      </c>
      <c r="Q128" s="9" t="e">
        <f t="shared" si="67"/>
        <v>#REF!</v>
      </c>
      <c r="S128" s="9">
        <f>(B128/$I$1)*60-240+11</f>
        <v>-68.949999999999989</v>
      </c>
      <c r="T128" s="9">
        <f t="shared" si="81"/>
        <v>-80.116279069767444</v>
      </c>
      <c r="U128" s="9">
        <f t="shared" si="82"/>
        <v>-89.826086956521749</v>
      </c>
      <c r="V128" s="22"/>
    </row>
    <row r="129" spans="1:22" ht="18.75" x14ac:dyDescent="0.3">
      <c r="A129" s="26">
        <v>119</v>
      </c>
      <c r="B129" s="47">
        <v>108.6</v>
      </c>
      <c r="C129" s="52"/>
      <c r="D129" s="50" t="s">
        <v>168</v>
      </c>
      <c r="E129" s="50" t="s">
        <v>15</v>
      </c>
      <c r="F129" s="50" t="s">
        <v>183</v>
      </c>
      <c r="G129" s="50"/>
      <c r="H129" s="43">
        <f t="shared" si="77"/>
        <v>27.200000000000017</v>
      </c>
      <c r="I129" s="37" t="str">
        <f t="shared" si="78"/>
        <v>13:49</v>
      </c>
      <c r="J129" s="37" t="str">
        <f t="shared" si="79"/>
        <v>13:38</v>
      </c>
      <c r="K129" s="37" t="str">
        <f t="shared" si="80"/>
        <v>13:28</v>
      </c>
      <c r="L129" s="9" t="e">
        <f>(#REF!/$I$1)*60</f>
        <v>#REF!</v>
      </c>
      <c r="M129" s="9" t="e">
        <f t="shared" si="83"/>
        <v>#REF!</v>
      </c>
      <c r="N129" s="10" t="e">
        <f>(#REF!/$J$1)*60</f>
        <v>#REF!</v>
      </c>
      <c r="O129" s="9" t="e">
        <f t="shared" si="64"/>
        <v>#REF!</v>
      </c>
      <c r="P129" s="11" t="e">
        <f>(#REF!/$K$1)*60</f>
        <v>#REF!</v>
      </c>
      <c r="Q129" s="9" t="e">
        <f t="shared" si="67"/>
        <v>#REF!</v>
      </c>
      <c r="S129" s="9">
        <f t="shared" ref="S129:S136" si="84">(B129/$I$1)*60-300+11</f>
        <v>-126.10000000000002</v>
      </c>
      <c r="T129" s="9">
        <f t="shared" si="81"/>
        <v>-77.465116279069775</v>
      </c>
      <c r="U129" s="9">
        <f t="shared" si="82"/>
        <v>-87.34782608695653</v>
      </c>
      <c r="V129" s="22"/>
    </row>
    <row r="130" spans="1:22" ht="18.75" x14ac:dyDescent="0.3">
      <c r="A130" s="26">
        <v>120</v>
      </c>
      <c r="B130" s="47">
        <v>109.5</v>
      </c>
      <c r="C130" s="52"/>
      <c r="D130" s="50"/>
      <c r="E130" s="50" t="s">
        <v>15</v>
      </c>
      <c r="F130" s="50" t="s">
        <v>184</v>
      </c>
      <c r="G130" s="50"/>
      <c r="H130" s="43">
        <f t="shared" si="77"/>
        <v>26.300000000000011</v>
      </c>
      <c r="I130" s="37" t="str">
        <f t="shared" si="78"/>
        <v>13:51</v>
      </c>
      <c r="J130" s="37" t="str">
        <f t="shared" si="79"/>
        <v>13:39</v>
      </c>
      <c r="K130" s="37" t="str">
        <f t="shared" si="80"/>
        <v>13:29</v>
      </c>
      <c r="L130" s="9" t="e">
        <f>(#REF!/$I$1)*60</f>
        <v>#REF!</v>
      </c>
      <c r="M130" s="9" t="e">
        <f t="shared" si="83"/>
        <v>#REF!</v>
      </c>
      <c r="N130" s="10" t="e">
        <f>(#REF!/$J$1)*60</f>
        <v>#REF!</v>
      </c>
      <c r="O130" s="9" t="e">
        <f t="shared" si="64"/>
        <v>#REF!</v>
      </c>
      <c r="P130" s="11" t="e">
        <f>(#REF!/$K$1)*60</f>
        <v>#REF!</v>
      </c>
      <c r="Q130" s="9" t="e">
        <f t="shared" si="67"/>
        <v>#REF!</v>
      </c>
      <c r="S130" s="9">
        <f t="shared" si="84"/>
        <v>-124.75</v>
      </c>
      <c r="T130" s="9">
        <f t="shared" si="81"/>
        <v>-76.209302325581405</v>
      </c>
      <c r="U130" s="9">
        <f t="shared" si="82"/>
        <v>-86.173913043478251</v>
      </c>
      <c r="V130" s="22"/>
    </row>
    <row r="131" spans="1:22" ht="18.75" x14ac:dyDescent="0.3">
      <c r="A131" s="26">
        <v>121</v>
      </c>
      <c r="B131" s="47">
        <v>109.8</v>
      </c>
      <c r="C131" s="52"/>
      <c r="D131" s="50"/>
      <c r="E131" s="50" t="s">
        <v>185</v>
      </c>
      <c r="F131" s="50" t="s">
        <v>186</v>
      </c>
      <c r="G131" s="50" t="s">
        <v>187</v>
      </c>
      <c r="H131" s="43">
        <f t="shared" si="77"/>
        <v>26.000000000000014</v>
      </c>
      <c r="I131" s="37" t="str">
        <f t="shared" si="78"/>
        <v>13:51</v>
      </c>
      <c r="J131" s="37" t="str">
        <f t="shared" si="79"/>
        <v>13:40</v>
      </c>
      <c r="K131" s="37" t="str">
        <f t="shared" si="80"/>
        <v>13:30</v>
      </c>
      <c r="L131" s="9" t="e">
        <f>(#REF!/$I$1)*60</f>
        <v>#REF!</v>
      </c>
      <c r="M131" s="9" t="e">
        <f t="shared" si="83"/>
        <v>#REF!</v>
      </c>
      <c r="N131" s="10" t="e">
        <f>(#REF!/$J$1)*60</f>
        <v>#REF!</v>
      </c>
      <c r="O131" s="9" t="e">
        <f t="shared" si="64"/>
        <v>#REF!</v>
      </c>
      <c r="P131" s="11" t="e">
        <f>(#REF!/$K$1)*60</f>
        <v>#REF!</v>
      </c>
      <c r="Q131" s="9" t="e">
        <f t="shared" si="67"/>
        <v>#REF!</v>
      </c>
      <c r="S131" s="9">
        <f t="shared" si="84"/>
        <v>-124.29999999999998</v>
      </c>
      <c r="T131" s="9">
        <f t="shared" si="81"/>
        <v>-75.790697674418595</v>
      </c>
      <c r="U131" s="9">
        <f t="shared" si="82"/>
        <v>-85.782608695652186</v>
      </c>
      <c r="V131" s="22"/>
    </row>
    <row r="132" spans="1:22" ht="18.75" x14ac:dyDescent="0.3">
      <c r="A132" s="26">
        <v>122</v>
      </c>
      <c r="B132" s="47">
        <v>110.6</v>
      </c>
      <c r="C132" s="33" t="s">
        <v>6</v>
      </c>
      <c r="D132" s="50" t="s">
        <v>188</v>
      </c>
      <c r="E132" s="50" t="s">
        <v>189</v>
      </c>
      <c r="F132" s="50" t="s">
        <v>190</v>
      </c>
      <c r="G132" s="50"/>
      <c r="H132" s="43">
        <f t="shared" si="77"/>
        <v>25.200000000000017</v>
      </c>
      <c r="I132" s="37" t="str">
        <f t="shared" si="78"/>
        <v>13:52</v>
      </c>
      <c r="J132" s="37" t="str">
        <f t="shared" si="79"/>
        <v>13:41</v>
      </c>
      <c r="K132" s="37" t="str">
        <f t="shared" si="80"/>
        <v>13:31</v>
      </c>
      <c r="L132" s="9" t="e">
        <f>(#REF!/$I$1)*60</f>
        <v>#REF!</v>
      </c>
      <c r="M132" s="9" t="e">
        <f t="shared" si="83"/>
        <v>#REF!</v>
      </c>
      <c r="N132" s="10" t="e">
        <f>(#REF!/$J$1)*60</f>
        <v>#REF!</v>
      </c>
      <c r="O132" s="9" t="e">
        <f t="shared" si="64"/>
        <v>#REF!</v>
      </c>
      <c r="P132" s="11" t="e">
        <f>(#REF!/$K$1)*60</f>
        <v>#REF!</v>
      </c>
      <c r="Q132" s="9" t="e">
        <f t="shared" si="67"/>
        <v>#REF!</v>
      </c>
      <c r="S132" s="9">
        <f t="shared" si="84"/>
        <v>-123.10000000000002</v>
      </c>
      <c r="T132" s="9">
        <f t="shared" si="81"/>
        <v>-74.67441860465118</v>
      </c>
      <c r="U132" s="9">
        <f t="shared" si="82"/>
        <v>-84.739130434782624</v>
      </c>
      <c r="V132" s="22"/>
    </row>
    <row r="133" spans="1:22" ht="18.75" x14ac:dyDescent="0.3">
      <c r="A133" s="26">
        <v>123</v>
      </c>
      <c r="B133" s="47">
        <v>111.6</v>
      </c>
      <c r="C133" s="39"/>
      <c r="D133" s="50" t="s">
        <v>191</v>
      </c>
      <c r="E133" s="50" t="s">
        <v>33</v>
      </c>
      <c r="F133" s="50" t="s">
        <v>192</v>
      </c>
      <c r="G133" s="50" t="s">
        <v>166</v>
      </c>
      <c r="H133" s="43">
        <f t="shared" si="77"/>
        <v>24.200000000000017</v>
      </c>
      <c r="I133" s="37" t="str">
        <f t="shared" si="78"/>
        <v>13:54</v>
      </c>
      <c r="J133" s="37" t="str">
        <f t="shared" si="79"/>
        <v>13:42</v>
      </c>
      <c r="K133" s="37" t="str">
        <f t="shared" si="80"/>
        <v>13:32</v>
      </c>
      <c r="L133" s="9" t="e">
        <f>(#REF!/$I$1)*60</f>
        <v>#REF!</v>
      </c>
      <c r="M133" s="9" t="e">
        <f t="shared" si="83"/>
        <v>#REF!</v>
      </c>
      <c r="N133" s="10" t="e">
        <f>(#REF!/$J$1)*60</f>
        <v>#REF!</v>
      </c>
      <c r="O133" s="9" t="e">
        <f t="shared" si="64"/>
        <v>#REF!</v>
      </c>
      <c r="P133" s="11" t="e">
        <f>(#REF!/$K$1)*60</f>
        <v>#REF!</v>
      </c>
      <c r="Q133" s="9" t="e">
        <f t="shared" si="67"/>
        <v>#REF!</v>
      </c>
      <c r="S133" s="9">
        <f t="shared" si="84"/>
        <v>-121.6</v>
      </c>
      <c r="T133" s="9">
        <f t="shared" si="81"/>
        <v>-73.279069767441854</v>
      </c>
      <c r="U133" s="9">
        <f t="shared" si="82"/>
        <v>-83.434782608695656</v>
      </c>
      <c r="V133" s="22"/>
    </row>
    <row r="134" spans="1:22" ht="18.75" x14ac:dyDescent="0.3">
      <c r="A134" s="26">
        <v>124</v>
      </c>
      <c r="B134" s="47">
        <v>113.6</v>
      </c>
      <c r="C134" s="39"/>
      <c r="D134" s="50"/>
      <c r="E134" s="50" t="s">
        <v>15</v>
      </c>
      <c r="F134" s="59" t="s">
        <v>193</v>
      </c>
      <c r="G134" s="59" t="s">
        <v>79</v>
      </c>
      <c r="H134" s="43">
        <f t="shared" si="77"/>
        <v>22.200000000000017</v>
      </c>
      <c r="I134" s="37" t="str">
        <f t="shared" si="78"/>
        <v>13:57</v>
      </c>
      <c r="J134" s="37" t="str">
        <f t="shared" si="79"/>
        <v>13:45</v>
      </c>
      <c r="K134" s="37" t="str">
        <f t="shared" si="80"/>
        <v>13:35</v>
      </c>
      <c r="L134" s="9" t="e">
        <f>(#REF!/$I$1)*60</f>
        <v>#REF!</v>
      </c>
      <c r="M134" s="9" t="e">
        <f t="shared" si="83"/>
        <v>#REF!</v>
      </c>
      <c r="N134" s="10" t="e">
        <f>(#REF!/$J$1)*60</f>
        <v>#REF!</v>
      </c>
      <c r="O134" s="9" t="e">
        <f t="shared" si="64"/>
        <v>#REF!</v>
      </c>
      <c r="P134" s="11" t="e">
        <f>(#REF!/$K$1)*60</f>
        <v>#REF!</v>
      </c>
      <c r="Q134" s="9" t="e">
        <f t="shared" si="67"/>
        <v>#REF!</v>
      </c>
      <c r="S134" s="9">
        <f t="shared" si="84"/>
        <v>-118.60000000000002</v>
      </c>
      <c r="T134" s="9">
        <f t="shared" si="81"/>
        <v>-70.488372093023258</v>
      </c>
      <c r="U134" s="9">
        <f t="shared" si="82"/>
        <v>-80.826086956521749</v>
      </c>
      <c r="V134" s="22"/>
    </row>
    <row r="135" spans="1:22" ht="18.75" x14ac:dyDescent="0.3">
      <c r="A135" s="26">
        <v>125</v>
      </c>
      <c r="B135" s="47">
        <v>115</v>
      </c>
      <c r="C135" s="39"/>
      <c r="D135" s="50" t="s">
        <v>194</v>
      </c>
      <c r="E135" s="50" t="s">
        <v>30</v>
      </c>
      <c r="F135" s="50" t="s">
        <v>195</v>
      </c>
      <c r="G135" s="50"/>
      <c r="H135" s="43">
        <f t="shared" si="77"/>
        <v>20.800000000000011</v>
      </c>
      <c r="I135" s="37" t="str">
        <f t="shared" si="78"/>
        <v>13:59</v>
      </c>
      <c r="J135" s="37" t="str">
        <f t="shared" si="79"/>
        <v>13:47</v>
      </c>
      <c r="K135" s="37" t="str">
        <f t="shared" si="80"/>
        <v>13:37</v>
      </c>
      <c r="L135" s="9"/>
      <c r="M135" s="9"/>
      <c r="N135" s="10"/>
      <c r="O135" s="9"/>
      <c r="P135" s="11"/>
      <c r="Q135" s="9"/>
      <c r="S135" s="9">
        <f t="shared" si="84"/>
        <v>-116.5</v>
      </c>
      <c r="T135" s="9">
        <f t="shared" si="81"/>
        <v>-68.534883720930253</v>
      </c>
      <c r="U135" s="9">
        <f t="shared" si="82"/>
        <v>-79</v>
      </c>
      <c r="V135" s="22"/>
    </row>
    <row r="136" spans="1:22" ht="18.75" x14ac:dyDescent="0.3">
      <c r="A136" s="26">
        <v>126</v>
      </c>
      <c r="B136" s="47">
        <v>115.8</v>
      </c>
      <c r="C136" s="39"/>
      <c r="D136" s="66" t="s">
        <v>196</v>
      </c>
      <c r="E136" s="66" t="s">
        <v>65</v>
      </c>
      <c r="F136" s="66"/>
      <c r="G136" s="67"/>
      <c r="H136" s="43">
        <f t="shared" si="77"/>
        <v>20.000000000000014</v>
      </c>
      <c r="I136" s="37" t="str">
        <f t="shared" si="78"/>
        <v>14:00</v>
      </c>
      <c r="J136" s="37" t="str">
        <f t="shared" si="79"/>
        <v>13:48</v>
      </c>
      <c r="K136" s="37" t="str">
        <f t="shared" si="80"/>
        <v>13:38</v>
      </c>
      <c r="L136" s="9"/>
      <c r="M136" s="9"/>
      <c r="N136" s="10"/>
      <c r="O136" s="9"/>
      <c r="P136" s="11"/>
      <c r="Q136" s="9"/>
      <c r="S136" s="9">
        <f t="shared" si="84"/>
        <v>-115.30000000000001</v>
      </c>
      <c r="T136" s="9">
        <f t="shared" si="81"/>
        <v>-67.418604651162809</v>
      </c>
      <c r="U136" s="9">
        <f t="shared" si="82"/>
        <v>-77.956521739130437</v>
      </c>
      <c r="V136" s="22"/>
    </row>
    <row r="137" spans="1:22" ht="18.75" x14ac:dyDescent="0.3">
      <c r="A137" s="26">
        <v>127</v>
      </c>
      <c r="B137" s="47"/>
      <c r="C137" s="33"/>
      <c r="D137" s="57" t="s">
        <v>197</v>
      </c>
      <c r="E137" s="58" t="s">
        <v>198</v>
      </c>
      <c r="F137" s="58"/>
      <c r="G137" s="58"/>
      <c r="H137" s="43"/>
      <c r="I137" s="37"/>
      <c r="J137" s="37"/>
      <c r="K137" s="37"/>
      <c r="L137" s="9" t="e">
        <f>(#REF!/$I$1)*60</f>
        <v>#REF!</v>
      </c>
      <c r="M137" s="9" t="e">
        <f t="shared" si="83"/>
        <v>#REF!</v>
      </c>
      <c r="N137" s="10" t="e">
        <f>(#REF!/$J$1)*60</f>
        <v>#REF!</v>
      </c>
      <c r="O137" s="9" t="e">
        <f t="shared" si="64"/>
        <v>#REF!</v>
      </c>
      <c r="P137" s="11" t="e">
        <f>(#REF!/$K$1)*60</f>
        <v>#REF!</v>
      </c>
      <c r="Q137" s="9" t="e">
        <f t="shared" si="67"/>
        <v>#REF!</v>
      </c>
      <c r="S137" s="9" t="e">
        <f>(#REF!/$I$1)*60-300+11</f>
        <v>#REF!</v>
      </c>
      <c r="T137" s="9" t="e">
        <f>(#REF!/$J$1)*60-240+11</f>
        <v>#REF!</v>
      </c>
      <c r="U137" s="9" t="e">
        <f>(#REF!/$K$1)*60-240+11</f>
        <v>#REF!</v>
      </c>
      <c r="V137" s="3"/>
    </row>
    <row r="138" spans="1:22" ht="18.75" x14ac:dyDescent="0.3">
      <c r="A138" s="26">
        <v>128</v>
      </c>
      <c r="B138" s="47">
        <v>116.5</v>
      </c>
      <c r="C138" s="39"/>
      <c r="D138" s="50"/>
      <c r="E138" s="50" t="s">
        <v>33</v>
      </c>
      <c r="F138" s="50" t="s">
        <v>199</v>
      </c>
      <c r="G138" s="53"/>
      <c r="H138" s="43">
        <f t="shared" ref="H138:H158" si="85">$H$11-B138</f>
        <v>19.300000000000011</v>
      </c>
      <c r="I138" s="37" t="str">
        <f t="shared" ref="I138:I158" si="86">TEXT(((B138/$I$1)/24)+$I$11,"u:mm")</f>
        <v>14:01</v>
      </c>
      <c r="J138" s="37" t="str">
        <f t="shared" ref="J138:J158" si="87">TEXT(((B138/$J$1)/24)+$J$11,"u:mm")</f>
        <v>13:49</v>
      </c>
      <c r="K138" s="37" t="str">
        <f t="shared" ref="K138:K158" si="88">TEXT(((B138/$K$1)/24)+$K$11,"u:mm")</f>
        <v>13:38</v>
      </c>
      <c r="L138" s="9" t="e">
        <f>(#REF!/$I$1)*60</f>
        <v>#REF!</v>
      </c>
      <c r="M138" s="9" t="e">
        <f t="shared" si="83"/>
        <v>#REF!</v>
      </c>
      <c r="N138" s="10" t="e">
        <f>(#REF!/$J$1)*60</f>
        <v>#REF!</v>
      </c>
      <c r="O138" s="9" t="e">
        <f>(N138+$M$11)-300</f>
        <v>#REF!</v>
      </c>
      <c r="P138" s="11" t="e">
        <f>(#REF!/$K$1)*60</f>
        <v>#REF!</v>
      </c>
      <c r="Q138" s="9" t="e">
        <f t="shared" si="67"/>
        <v>#REF!</v>
      </c>
      <c r="S138" s="9">
        <f>(B138/$I$1)*60-300+11</f>
        <v>-114.25</v>
      </c>
      <c r="T138" s="9">
        <f>(B138/$J$1)*60-240+11</f>
        <v>-66.441860465116292</v>
      </c>
      <c r="U138" s="9">
        <f>(B138/$K$1)*60-240+11</f>
        <v>-77.043478260869563</v>
      </c>
      <c r="V138" s="22"/>
    </row>
    <row r="139" spans="1:22" ht="18.75" x14ac:dyDescent="0.3">
      <c r="A139" s="26">
        <v>129</v>
      </c>
      <c r="B139" s="47">
        <v>118</v>
      </c>
      <c r="C139" s="39"/>
      <c r="D139" s="50" t="s">
        <v>200</v>
      </c>
      <c r="E139" s="50" t="s">
        <v>30</v>
      </c>
      <c r="F139" s="50" t="s">
        <v>201</v>
      </c>
      <c r="G139" s="53"/>
      <c r="H139" s="43">
        <f t="shared" si="85"/>
        <v>17.800000000000011</v>
      </c>
      <c r="I139" s="37" t="str">
        <f t="shared" si="86"/>
        <v>14:04</v>
      </c>
      <c r="J139" s="37" t="str">
        <f t="shared" si="87"/>
        <v>13:51</v>
      </c>
      <c r="K139" s="37" t="str">
        <f t="shared" si="88"/>
        <v>13:40</v>
      </c>
      <c r="L139" s="9"/>
      <c r="M139" s="9"/>
      <c r="N139" s="10"/>
      <c r="O139" s="9"/>
      <c r="P139" s="11"/>
      <c r="Q139" s="9"/>
      <c r="S139" s="9"/>
      <c r="T139" s="9"/>
      <c r="U139" s="9"/>
      <c r="V139" s="22"/>
    </row>
    <row r="140" spans="1:22" ht="18.75" x14ac:dyDescent="0.3">
      <c r="A140" s="26">
        <v>130</v>
      </c>
      <c r="B140" s="47">
        <v>120.3</v>
      </c>
      <c r="C140" s="39"/>
      <c r="D140" s="50"/>
      <c r="E140" s="50" t="s">
        <v>15</v>
      </c>
      <c r="F140" s="50" t="s">
        <v>202</v>
      </c>
      <c r="G140" s="53"/>
      <c r="H140" s="43">
        <f t="shared" si="85"/>
        <v>15.500000000000014</v>
      </c>
      <c r="I140" s="37" t="str">
        <f t="shared" si="86"/>
        <v>14:07</v>
      </c>
      <c r="J140" s="37" t="str">
        <f t="shared" si="87"/>
        <v>13:54</v>
      </c>
      <c r="K140" s="37" t="str">
        <f t="shared" si="88"/>
        <v>13:43</v>
      </c>
      <c r="L140" s="9"/>
      <c r="M140" s="9"/>
      <c r="N140" s="10"/>
      <c r="O140" s="9"/>
      <c r="P140" s="11"/>
      <c r="Q140" s="9"/>
      <c r="S140" s="9"/>
      <c r="T140" s="9"/>
      <c r="U140" s="9"/>
      <c r="V140" s="22"/>
    </row>
    <row r="141" spans="1:22" ht="18.75" x14ac:dyDescent="0.3">
      <c r="A141" s="26">
        <v>131</v>
      </c>
      <c r="B141" s="47">
        <v>121.7</v>
      </c>
      <c r="C141" s="39"/>
      <c r="D141" s="50" t="s">
        <v>203</v>
      </c>
      <c r="E141" s="50" t="s">
        <v>15</v>
      </c>
      <c r="F141" s="50" t="s">
        <v>204</v>
      </c>
      <c r="G141" s="53"/>
      <c r="H141" s="43">
        <f t="shared" si="85"/>
        <v>14.100000000000009</v>
      </c>
      <c r="I141" s="37" t="str">
        <f t="shared" si="86"/>
        <v>14:09</v>
      </c>
      <c r="J141" s="37" t="str">
        <f t="shared" si="87"/>
        <v>13:56</v>
      </c>
      <c r="K141" s="37" t="str">
        <f t="shared" si="88"/>
        <v>13:45</v>
      </c>
      <c r="L141" s="9"/>
      <c r="M141" s="9"/>
      <c r="N141" s="10"/>
      <c r="O141" s="9"/>
      <c r="P141" s="11"/>
      <c r="Q141" s="9"/>
      <c r="S141" s="9"/>
      <c r="T141" s="9"/>
      <c r="U141" s="9"/>
      <c r="V141" s="22"/>
    </row>
    <row r="142" spans="1:22" ht="18.75" x14ac:dyDescent="0.3">
      <c r="A142" s="26">
        <v>132</v>
      </c>
      <c r="B142" s="47">
        <v>123</v>
      </c>
      <c r="C142" s="39"/>
      <c r="D142" s="50"/>
      <c r="E142" s="45" t="s">
        <v>15</v>
      </c>
      <c r="F142" s="50" t="s">
        <v>205</v>
      </c>
      <c r="G142" s="50"/>
      <c r="H142" s="43">
        <f t="shared" si="85"/>
        <v>12.800000000000011</v>
      </c>
      <c r="I142" s="37" t="str">
        <f t="shared" si="86"/>
        <v>14:11</v>
      </c>
      <c r="J142" s="37" t="str">
        <f t="shared" si="87"/>
        <v>13:58</v>
      </c>
      <c r="K142" s="37" t="str">
        <f t="shared" si="88"/>
        <v>13:47</v>
      </c>
      <c r="L142" s="9" t="e">
        <f>(#REF!/$I$1)*60</f>
        <v>#REF!</v>
      </c>
      <c r="M142" s="9" t="e">
        <f t="shared" si="83"/>
        <v>#REF!</v>
      </c>
      <c r="N142" s="10" t="e">
        <f>(#REF!/$J$1)*60</f>
        <v>#REF!</v>
      </c>
      <c r="O142" s="9" t="e">
        <f t="shared" ref="O142:O158" si="89">(N142+$M$11)-300</f>
        <v>#REF!</v>
      </c>
      <c r="P142" s="11" t="e">
        <f>(#REF!/$K$1)*60</f>
        <v>#REF!</v>
      </c>
      <c r="Q142" s="9" t="e">
        <f t="shared" si="67"/>
        <v>#REF!</v>
      </c>
      <c r="S142" s="9">
        <f t="shared" ref="S142:S149" si="90">(B142/$I$1)*60-300+11</f>
        <v>-104.5</v>
      </c>
      <c r="T142" s="9">
        <f t="shared" ref="T142:T158" si="91">(B142/$J$1)*60-300+11</f>
        <v>-117.37209302325581</v>
      </c>
      <c r="U142" s="9">
        <f>(B142/$K$1)*60-240+11</f>
        <v>-68.565217391304344</v>
      </c>
      <c r="V142" s="22"/>
    </row>
    <row r="143" spans="1:22" ht="18.75" x14ac:dyDescent="0.3">
      <c r="A143" s="26">
        <v>133</v>
      </c>
      <c r="B143" s="47">
        <v>124.2</v>
      </c>
      <c r="C143" s="39"/>
      <c r="D143" s="50" t="s">
        <v>32</v>
      </c>
      <c r="E143" s="45" t="s">
        <v>15</v>
      </c>
      <c r="F143" s="50" t="s">
        <v>206</v>
      </c>
      <c r="G143" s="50"/>
      <c r="H143" s="43">
        <f t="shared" si="85"/>
        <v>11.600000000000009</v>
      </c>
      <c r="I143" s="37" t="str">
        <f t="shared" si="86"/>
        <v>14:13</v>
      </c>
      <c r="J143" s="37" t="str">
        <f t="shared" si="87"/>
        <v>14:00</v>
      </c>
      <c r="K143" s="37" t="str">
        <f t="shared" si="88"/>
        <v>13:49</v>
      </c>
      <c r="L143" s="9" t="e">
        <f>(#REF!/$I$1)*60</f>
        <v>#REF!</v>
      </c>
      <c r="M143" s="9" t="e">
        <f t="shared" si="83"/>
        <v>#REF!</v>
      </c>
      <c r="N143" s="10" t="e">
        <f>(#REF!/$J$1)*60</f>
        <v>#REF!</v>
      </c>
      <c r="O143" s="9" t="e">
        <f t="shared" si="89"/>
        <v>#REF!</v>
      </c>
      <c r="P143" s="11" t="e">
        <f>(#REF!/$K$1)*60</f>
        <v>#REF!</v>
      </c>
      <c r="Q143" s="9" t="e">
        <f t="shared" si="67"/>
        <v>#REF!</v>
      </c>
      <c r="S143" s="9">
        <f t="shared" si="90"/>
        <v>-102.69999999999999</v>
      </c>
      <c r="T143" s="9">
        <f t="shared" si="91"/>
        <v>-115.69767441860466</v>
      </c>
      <c r="U143" s="9">
        <f>(B143/$K$1)*60-240+11</f>
        <v>-67</v>
      </c>
      <c r="V143" s="22"/>
    </row>
    <row r="144" spans="1:22" ht="18.75" x14ac:dyDescent="0.3">
      <c r="A144" s="26">
        <v>134</v>
      </c>
      <c r="B144" s="47">
        <v>124.7</v>
      </c>
      <c r="C144" s="39"/>
      <c r="D144" s="50"/>
      <c r="E144" s="45" t="s">
        <v>33</v>
      </c>
      <c r="F144" s="50" t="s">
        <v>207</v>
      </c>
      <c r="G144" s="50"/>
      <c r="H144" s="43">
        <f t="shared" si="85"/>
        <v>11.100000000000009</v>
      </c>
      <c r="I144" s="37" t="str">
        <f t="shared" si="86"/>
        <v>14:14</v>
      </c>
      <c r="J144" s="37" t="str">
        <f t="shared" si="87"/>
        <v>14:01</v>
      </c>
      <c r="K144" s="37" t="str">
        <f t="shared" si="88"/>
        <v>13:49</v>
      </c>
      <c r="L144" s="9"/>
      <c r="M144" s="9"/>
      <c r="N144" s="10"/>
      <c r="O144" s="9"/>
      <c r="P144" s="11"/>
      <c r="Q144" s="9"/>
      <c r="S144" s="9"/>
      <c r="T144" s="9"/>
      <c r="U144" s="9"/>
      <c r="V144" s="3"/>
    </row>
    <row r="145" spans="1:22" ht="18.75" x14ac:dyDescent="0.3">
      <c r="A145" s="26">
        <v>135</v>
      </c>
      <c r="B145" s="47">
        <v>125.7</v>
      </c>
      <c r="C145" s="39"/>
      <c r="D145" s="50"/>
      <c r="E145" s="45" t="s">
        <v>30</v>
      </c>
      <c r="F145" s="50" t="s">
        <v>208</v>
      </c>
      <c r="G145" s="50"/>
      <c r="H145" s="43">
        <f t="shared" si="85"/>
        <v>10.100000000000009</v>
      </c>
      <c r="I145" s="37" t="str">
        <f t="shared" si="86"/>
        <v>14:15</v>
      </c>
      <c r="J145" s="37" t="str">
        <f t="shared" si="87"/>
        <v>14:02</v>
      </c>
      <c r="K145" s="37" t="str">
        <f t="shared" si="88"/>
        <v>13:50</v>
      </c>
      <c r="L145" s="9" t="e">
        <f>(#REF!/$I$1)*60</f>
        <v>#REF!</v>
      </c>
      <c r="M145" s="9" t="e">
        <f t="shared" si="83"/>
        <v>#REF!</v>
      </c>
      <c r="N145" s="10" t="e">
        <f>(#REF!/$J$1)*60</f>
        <v>#REF!</v>
      </c>
      <c r="O145" s="9" t="e">
        <f t="shared" si="89"/>
        <v>#REF!</v>
      </c>
      <c r="P145" s="11" t="e">
        <f>(#REF!/$K$1)*60</f>
        <v>#REF!</v>
      </c>
      <c r="Q145" s="9" t="e">
        <f>(P145+$M$11)-300</f>
        <v>#REF!</v>
      </c>
      <c r="S145" s="9">
        <f t="shared" si="90"/>
        <v>-100.44999999999999</v>
      </c>
      <c r="T145" s="9">
        <f t="shared" si="91"/>
        <v>-113.6046511627907</v>
      </c>
      <c r="U145" s="9">
        <f>(B145/$K$1)*60-300+11</f>
        <v>-125.04347826086956</v>
      </c>
      <c r="V145" s="22"/>
    </row>
    <row r="146" spans="1:22" ht="18.75" x14ac:dyDescent="0.3">
      <c r="A146" s="26">
        <v>136</v>
      </c>
      <c r="B146" s="47">
        <v>126.2</v>
      </c>
      <c r="C146" s="39"/>
      <c r="D146" s="50"/>
      <c r="E146" s="45" t="s">
        <v>15</v>
      </c>
      <c r="F146" s="50" t="s">
        <v>209</v>
      </c>
      <c r="G146" s="50"/>
      <c r="H146" s="43">
        <f t="shared" si="85"/>
        <v>9.6000000000000085</v>
      </c>
      <c r="I146" s="37" t="str">
        <f t="shared" si="86"/>
        <v>14:16</v>
      </c>
      <c r="J146" s="37" t="str">
        <f t="shared" si="87"/>
        <v>14:03</v>
      </c>
      <c r="K146" s="37" t="str">
        <f t="shared" si="88"/>
        <v>13:51</v>
      </c>
      <c r="L146" s="9"/>
      <c r="M146" s="9"/>
      <c r="N146" s="10"/>
      <c r="O146" s="9"/>
      <c r="P146" s="11"/>
      <c r="Q146" s="9"/>
      <c r="S146" s="9">
        <f t="shared" si="90"/>
        <v>-99.699999999999989</v>
      </c>
      <c r="T146" s="9">
        <f t="shared" si="91"/>
        <v>-112.90697674418604</v>
      </c>
      <c r="U146" s="9"/>
      <c r="V146" s="22"/>
    </row>
    <row r="147" spans="1:22" ht="18.75" x14ac:dyDescent="0.3">
      <c r="A147" s="26">
        <v>137</v>
      </c>
      <c r="B147" s="47">
        <v>126.9</v>
      </c>
      <c r="C147" s="39"/>
      <c r="D147" s="50"/>
      <c r="E147" s="45" t="s">
        <v>33</v>
      </c>
      <c r="F147" s="50" t="s">
        <v>210</v>
      </c>
      <c r="G147" s="50"/>
      <c r="H147" s="43">
        <f t="shared" si="85"/>
        <v>8.9000000000000057</v>
      </c>
      <c r="I147" s="37" t="str">
        <f t="shared" si="86"/>
        <v>14:17</v>
      </c>
      <c r="J147" s="37" t="str">
        <f t="shared" si="87"/>
        <v>14:04</v>
      </c>
      <c r="K147" s="37" t="str">
        <f t="shared" si="88"/>
        <v>13:52</v>
      </c>
      <c r="L147" s="9"/>
      <c r="M147" s="9"/>
      <c r="N147" s="10"/>
      <c r="O147" s="9"/>
      <c r="P147" s="11"/>
      <c r="Q147" s="9"/>
      <c r="S147" s="9">
        <f t="shared" si="90"/>
        <v>-98.649999999999977</v>
      </c>
      <c r="T147" s="9">
        <f t="shared" si="91"/>
        <v>-111.93023255813952</v>
      </c>
      <c r="U147" s="9"/>
      <c r="V147" s="22"/>
    </row>
    <row r="148" spans="1:22" ht="18.75" x14ac:dyDescent="0.3">
      <c r="A148" s="26">
        <v>138</v>
      </c>
      <c r="B148" s="47">
        <v>129.4</v>
      </c>
      <c r="C148" s="39"/>
      <c r="D148" s="50" t="s">
        <v>7</v>
      </c>
      <c r="E148" s="45" t="s">
        <v>15</v>
      </c>
      <c r="F148" s="59" t="s">
        <v>210</v>
      </c>
      <c r="G148" s="59" t="s">
        <v>93</v>
      </c>
      <c r="H148" s="43">
        <f t="shared" si="85"/>
        <v>6.4000000000000057</v>
      </c>
      <c r="I148" s="37" t="str">
        <f t="shared" si="86"/>
        <v>14:21</v>
      </c>
      <c r="J148" s="37" t="str">
        <f t="shared" si="87"/>
        <v>14:07</v>
      </c>
      <c r="K148" s="37" t="str">
        <f t="shared" si="88"/>
        <v>13:55</v>
      </c>
      <c r="L148" s="9"/>
      <c r="M148" s="9"/>
      <c r="N148" s="10"/>
      <c r="O148" s="9"/>
      <c r="P148" s="11"/>
      <c r="Q148" s="9"/>
      <c r="S148" s="9">
        <f t="shared" si="90"/>
        <v>-94.899999999999977</v>
      </c>
      <c r="T148" s="9">
        <f t="shared" si="91"/>
        <v>-108.44186046511626</v>
      </c>
      <c r="U148" s="9"/>
      <c r="V148" s="22"/>
    </row>
    <row r="149" spans="1:22" ht="18.75" x14ac:dyDescent="0.3">
      <c r="A149" s="26">
        <v>139</v>
      </c>
      <c r="B149" s="47">
        <v>130.6</v>
      </c>
      <c r="C149" s="39"/>
      <c r="D149" s="50"/>
      <c r="E149" s="50" t="s">
        <v>33</v>
      </c>
      <c r="F149" s="50" t="s">
        <v>211</v>
      </c>
      <c r="G149" s="50"/>
      <c r="H149" s="43">
        <f t="shared" si="85"/>
        <v>5.2000000000000171</v>
      </c>
      <c r="I149" s="37" t="str">
        <f t="shared" si="86"/>
        <v>14:22</v>
      </c>
      <c r="J149" s="37" t="str">
        <f t="shared" si="87"/>
        <v>14:09</v>
      </c>
      <c r="K149" s="37" t="str">
        <f t="shared" si="88"/>
        <v>13:57</v>
      </c>
      <c r="L149" s="9" t="e">
        <f>(#REF!/$I$1)*60</f>
        <v>#REF!</v>
      </c>
      <c r="M149" s="9" t="e">
        <f t="shared" si="83"/>
        <v>#REF!</v>
      </c>
      <c r="N149" s="10" t="e">
        <f>(#REF!/$J$1)*60</f>
        <v>#REF!</v>
      </c>
      <c r="O149" s="9" t="e">
        <f t="shared" si="89"/>
        <v>#REF!</v>
      </c>
      <c r="P149" s="11" t="e">
        <f>(#REF!/$K$1)*60</f>
        <v>#REF!</v>
      </c>
      <c r="Q149" s="9" t="e">
        <f>(P149+$M$11)-300</f>
        <v>#REF!</v>
      </c>
      <c r="S149" s="9">
        <f t="shared" si="90"/>
        <v>-93.100000000000023</v>
      </c>
      <c r="T149" s="9">
        <f t="shared" si="91"/>
        <v>-106.76744186046511</v>
      </c>
      <c r="U149" s="9">
        <f>(B149/$K$1)*60-300+11</f>
        <v>-118.6521739130435</v>
      </c>
      <c r="V149" s="22"/>
    </row>
    <row r="150" spans="1:22" ht="18.75" x14ac:dyDescent="0.3">
      <c r="A150" s="26">
        <v>140</v>
      </c>
      <c r="B150" s="47">
        <v>131.4</v>
      </c>
      <c r="C150" s="39"/>
      <c r="D150" s="50"/>
      <c r="E150" s="45" t="s">
        <v>15</v>
      </c>
      <c r="F150" s="50" t="s">
        <v>212</v>
      </c>
      <c r="G150" s="50"/>
      <c r="H150" s="43">
        <f t="shared" si="85"/>
        <v>4.4000000000000057</v>
      </c>
      <c r="I150" s="37" t="str">
        <f t="shared" si="86"/>
        <v>14:24</v>
      </c>
      <c r="J150" s="37" t="str">
        <f t="shared" si="87"/>
        <v>14:10</v>
      </c>
      <c r="K150" s="37" t="str">
        <f t="shared" si="88"/>
        <v>13:58</v>
      </c>
      <c r="L150" s="9"/>
      <c r="M150" s="9"/>
      <c r="N150" s="10"/>
      <c r="O150" s="9"/>
      <c r="P150" s="11"/>
      <c r="Q150" s="9"/>
      <c r="S150" s="9"/>
      <c r="T150" s="9"/>
      <c r="U150" s="9"/>
      <c r="V150" s="22"/>
    </row>
    <row r="151" spans="1:22" ht="18.75" x14ac:dyDescent="0.3">
      <c r="A151" s="26">
        <v>141</v>
      </c>
      <c r="B151" s="47">
        <v>131.9</v>
      </c>
      <c r="C151" s="39"/>
      <c r="D151" s="50"/>
      <c r="E151" s="45" t="s">
        <v>15</v>
      </c>
      <c r="F151" s="50" t="s">
        <v>19</v>
      </c>
      <c r="G151" s="50"/>
      <c r="H151" s="43">
        <f t="shared" si="85"/>
        <v>3.9000000000000057</v>
      </c>
      <c r="I151" s="37" t="str">
        <f t="shared" si="86"/>
        <v>14:24</v>
      </c>
      <c r="J151" s="37" t="str">
        <f t="shared" si="87"/>
        <v>14:11</v>
      </c>
      <c r="K151" s="37" t="str">
        <f t="shared" si="88"/>
        <v>13:59</v>
      </c>
      <c r="L151" s="9"/>
      <c r="M151" s="9"/>
      <c r="N151" s="10"/>
      <c r="O151" s="9"/>
      <c r="P151" s="11"/>
      <c r="Q151" s="9"/>
      <c r="S151" s="9"/>
      <c r="T151" s="9"/>
      <c r="U151" s="9"/>
      <c r="V151" s="22"/>
    </row>
    <row r="152" spans="1:22" ht="18.75" x14ac:dyDescent="0.3">
      <c r="A152" s="26">
        <v>142</v>
      </c>
      <c r="B152" s="47">
        <v>132.30000000000001</v>
      </c>
      <c r="C152" s="39"/>
      <c r="D152" s="50"/>
      <c r="E152" s="45" t="s">
        <v>213</v>
      </c>
      <c r="F152" s="50" t="s">
        <v>16</v>
      </c>
      <c r="G152" s="50"/>
      <c r="H152" s="43">
        <f t="shared" si="85"/>
        <v>3.5</v>
      </c>
      <c r="I152" s="37" t="str">
        <f t="shared" si="86"/>
        <v>14:25</v>
      </c>
      <c r="J152" s="37" t="str">
        <f t="shared" si="87"/>
        <v>14:11</v>
      </c>
      <c r="K152" s="37" t="str">
        <f t="shared" si="88"/>
        <v>13:59</v>
      </c>
      <c r="L152" s="9"/>
      <c r="M152" s="9"/>
      <c r="N152" s="10"/>
      <c r="O152" s="9"/>
      <c r="P152" s="11"/>
      <c r="Q152" s="9"/>
      <c r="S152" s="9"/>
      <c r="T152" s="9"/>
      <c r="U152" s="9"/>
      <c r="V152" s="22"/>
    </row>
    <row r="153" spans="1:22" ht="18.75" x14ac:dyDescent="0.3">
      <c r="A153" s="26">
        <v>143</v>
      </c>
      <c r="B153" s="47">
        <v>132.69999999999999</v>
      </c>
      <c r="C153" s="39"/>
      <c r="D153" s="50"/>
      <c r="E153" s="45" t="s">
        <v>15</v>
      </c>
      <c r="F153" s="50" t="s">
        <v>13</v>
      </c>
      <c r="G153" s="50"/>
      <c r="H153" s="43">
        <f t="shared" si="85"/>
        <v>3.1000000000000227</v>
      </c>
      <c r="I153" s="37" t="str">
        <f t="shared" si="86"/>
        <v>14:26</v>
      </c>
      <c r="J153" s="37" t="str">
        <f t="shared" si="87"/>
        <v>14:12</v>
      </c>
      <c r="K153" s="37" t="str">
        <f t="shared" si="88"/>
        <v>14:00</v>
      </c>
      <c r="L153" s="9"/>
      <c r="M153" s="9"/>
      <c r="N153" s="10"/>
      <c r="O153" s="9"/>
      <c r="P153" s="11"/>
      <c r="Q153" s="9"/>
      <c r="S153" s="9"/>
      <c r="T153" s="9"/>
      <c r="U153" s="9"/>
      <c r="V153" s="22"/>
    </row>
    <row r="154" spans="1:22" ht="18.75" x14ac:dyDescent="0.3">
      <c r="A154" s="26">
        <v>144</v>
      </c>
      <c r="B154" s="47">
        <v>133.1</v>
      </c>
      <c r="C154" s="39"/>
      <c r="D154" s="50"/>
      <c r="E154" s="45" t="s">
        <v>214</v>
      </c>
      <c r="F154" s="50" t="s">
        <v>215</v>
      </c>
      <c r="G154" s="50"/>
      <c r="H154" s="43">
        <f t="shared" si="85"/>
        <v>2.7000000000000171</v>
      </c>
      <c r="I154" s="37" t="str">
        <f t="shared" si="86"/>
        <v>14:26</v>
      </c>
      <c r="J154" s="37" t="str">
        <f t="shared" si="87"/>
        <v>14:12</v>
      </c>
      <c r="K154" s="37" t="str">
        <f t="shared" si="88"/>
        <v>14:00</v>
      </c>
      <c r="L154" s="9"/>
      <c r="M154" s="9"/>
      <c r="N154" s="10"/>
      <c r="O154" s="9"/>
      <c r="P154" s="11"/>
      <c r="Q154" s="9"/>
      <c r="S154" s="9"/>
      <c r="T154" s="9"/>
      <c r="U154" s="9"/>
      <c r="V154" s="22"/>
    </row>
    <row r="155" spans="1:22" ht="18.75" x14ac:dyDescent="0.3">
      <c r="A155" s="26">
        <v>145</v>
      </c>
      <c r="B155" s="47">
        <v>133.4</v>
      </c>
      <c r="C155" s="39"/>
      <c r="D155" s="50"/>
      <c r="E155" s="45" t="s">
        <v>33</v>
      </c>
      <c r="F155" s="50" t="s">
        <v>216</v>
      </c>
      <c r="G155" s="50"/>
      <c r="H155" s="43">
        <f t="shared" si="85"/>
        <v>2.4000000000000057</v>
      </c>
      <c r="I155" s="37" t="str">
        <f t="shared" si="86"/>
        <v>14:27</v>
      </c>
      <c r="J155" s="37" t="str">
        <f t="shared" si="87"/>
        <v>14:13</v>
      </c>
      <c r="K155" s="37" t="str">
        <f t="shared" si="88"/>
        <v>14:01</v>
      </c>
      <c r="L155" s="9"/>
      <c r="M155" s="9"/>
      <c r="N155" s="10"/>
      <c r="O155" s="9"/>
      <c r="P155" s="11"/>
      <c r="Q155" s="9"/>
      <c r="S155" s="9"/>
      <c r="T155" s="9"/>
      <c r="U155" s="9"/>
      <c r="V155" s="22"/>
    </row>
    <row r="156" spans="1:22" ht="21" x14ac:dyDescent="0.35">
      <c r="A156" s="25">
        <v>146</v>
      </c>
      <c r="B156" s="47">
        <v>134.30000000000001</v>
      </c>
      <c r="C156" s="39"/>
      <c r="D156" s="50"/>
      <c r="E156" s="45" t="s">
        <v>33</v>
      </c>
      <c r="F156" s="50" t="s">
        <v>217</v>
      </c>
      <c r="G156" s="50"/>
      <c r="H156" s="43">
        <f t="shared" si="85"/>
        <v>1.5</v>
      </c>
      <c r="I156" s="37" t="str">
        <f t="shared" si="86"/>
        <v>14:28</v>
      </c>
      <c r="J156" s="37" t="str">
        <f t="shared" si="87"/>
        <v>14:14</v>
      </c>
      <c r="K156" s="37" t="str">
        <f t="shared" si="88"/>
        <v>14:02</v>
      </c>
      <c r="L156" s="9"/>
      <c r="M156" s="9"/>
      <c r="N156" s="10"/>
      <c r="O156" s="9"/>
      <c r="P156" s="11"/>
      <c r="Q156" s="9"/>
      <c r="S156" s="9"/>
      <c r="T156" s="9"/>
      <c r="U156" s="9"/>
      <c r="V156" s="22"/>
    </row>
    <row r="157" spans="1:22" ht="21" x14ac:dyDescent="0.35">
      <c r="A157" s="25">
        <v>147</v>
      </c>
      <c r="B157" s="47">
        <v>135.19999999999999</v>
      </c>
      <c r="C157" s="39"/>
      <c r="D157" s="50"/>
      <c r="E157" s="45" t="s">
        <v>33</v>
      </c>
      <c r="F157" s="50" t="s">
        <v>10</v>
      </c>
      <c r="G157" s="50"/>
      <c r="H157" s="43">
        <f t="shared" si="85"/>
        <v>0.60000000000002274</v>
      </c>
      <c r="I157" s="37" t="str">
        <f t="shared" si="86"/>
        <v>14:29</v>
      </c>
      <c r="J157" s="37" t="str">
        <f t="shared" si="87"/>
        <v>14:15</v>
      </c>
      <c r="K157" s="37" t="str">
        <f t="shared" si="88"/>
        <v>14:03</v>
      </c>
      <c r="L157" s="9"/>
      <c r="M157" s="9"/>
      <c r="N157" s="10"/>
      <c r="O157" s="9"/>
      <c r="P157" s="11"/>
      <c r="Q157" s="9"/>
      <c r="S157" s="9"/>
      <c r="T157" s="9"/>
      <c r="U157" s="9"/>
      <c r="V157" s="22"/>
    </row>
    <row r="158" spans="1:22" ht="21" x14ac:dyDescent="0.35">
      <c r="A158" s="25">
        <v>148</v>
      </c>
      <c r="B158" s="47">
        <v>135.80000000000001</v>
      </c>
      <c r="C158" s="39"/>
      <c r="D158" s="68"/>
      <c r="E158" s="68" t="s">
        <v>218</v>
      </c>
      <c r="F158" s="68"/>
      <c r="G158" s="68"/>
      <c r="H158" s="69">
        <f t="shared" si="85"/>
        <v>0</v>
      </c>
      <c r="I158" s="37" t="str">
        <f t="shared" si="86"/>
        <v>14:30</v>
      </c>
      <c r="J158" s="37" t="str">
        <f t="shared" si="87"/>
        <v>14:16</v>
      </c>
      <c r="K158" s="37" t="str">
        <f t="shared" si="88"/>
        <v>14:04</v>
      </c>
      <c r="L158" s="9" t="e">
        <f>(#REF!/$I$1)*60</f>
        <v>#REF!</v>
      </c>
      <c r="M158" s="9" t="e">
        <f t="shared" si="83"/>
        <v>#REF!</v>
      </c>
      <c r="N158" s="10" t="e">
        <f>(#REF!/$J$1)*60</f>
        <v>#REF!</v>
      </c>
      <c r="O158" s="9" t="e">
        <f t="shared" si="89"/>
        <v>#REF!</v>
      </c>
      <c r="P158" s="11" t="e">
        <f>(#REF!/$K$1)*60</f>
        <v>#REF!</v>
      </c>
      <c r="Q158" s="9" t="e">
        <f>(P158+$M$11)-300</f>
        <v>#REF!</v>
      </c>
      <c r="S158" s="9">
        <f>(B158/$I$1)*60-300+11</f>
        <v>-85.299999999999983</v>
      </c>
      <c r="T158" s="9">
        <f t="shared" si="91"/>
        <v>-99.511627906976742</v>
      </c>
      <c r="U158" s="9">
        <f>(B158/$K$1)*60-300+11</f>
        <v>-111.86956521739131</v>
      </c>
      <c r="V158" s="22"/>
    </row>
    <row r="159" spans="1:22" x14ac:dyDescent="0.25">
      <c r="H159" s="2"/>
      <c r="V159" s="3"/>
    </row>
    <row r="160" spans="1:22" x14ac:dyDescent="0.25">
      <c r="V160" s="3"/>
    </row>
    <row r="171" spans="1:1" x14ac:dyDescent="0.25">
      <c r="A171"/>
    </row>
    <row r="172" spans="1:1" x14ac:dyDescent="0.25">
      <c r="A172"/>
    </row>
  </sheetData>
  <pageMargins left="0.7" right="0.7" top="0.75" bottom="0.75" header="0.3" footer="0.3"/>
  <pageSetup paperSize="9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354c60-5cd6-4ef5-bd62-90358b55b084">
      <Terms xmlns="http://schemas.microsoft.com/office/infopath/2007/PartnerControls"/>
    </lcf76f155ced4ddcb4097134ff3c332f>
    <TaxCatchAll xmlns="f35e4b95-b46d-4deb-af0d-6568a2ddf2e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103EEB48B6D47A299FC51327D4ACA" ma:contentTypeVersion="19" ma:contentTypeDescription="Een nieuw document maken." ma:contentTypeScope="" ma:versionID="073aa910e260eeb094b5eaf7215ee216">
  <xsd:schema xmlns:xsd="http://www.w3.org/2001/XMLSchema" xmlns:xs="http://www.w3.org/2001/XMLSchema" xmlns:p="http://schemas.microsoft.com/office/2006/metadata/properties" xmlns:ns2="3b354c60-5cd6-4ef5-bd62-90358b55b084" xmlns:ns3="f35e4b95-b46d-4deb-af0d-6568a2ddf2ed" targetNamespace="http://schemas.microsoft.com/office/2006/metadata/properties" ma:root="true" ma:fieldsID="cffdcd21ab86555d13dfb8a424b05856" ns2:_="" ns3:_="">
    <xsd:import namespace="3b354c60-5cd6-4ef5-bd62-90358b55b084"/>
    <xsd:import namespace="f35e4b95-b46d-4deb-af0d-6568a2ddf2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354c60-5cd6-4ef5-bd62-90358b55b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04bd15d-871a-4b57-a38e-37dd0c538b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e4b95-b46d-4deb-af0d-6568a2ddf2e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6d79892-640c-4caf-80af-a29f494cd16f}" ma:internalName="TaxCatchAll" ma:showField="CatchAllData" ma:web="f35e4b95-b46d-4deb-af0d-6568a2ddf2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4213AC-1AB2-47D0-8ED4-9F308734D9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56CF02-59DD-4CEE-976C-CAA899210017}">
  <ds:schemaRefs>
    <ds:schemaRef ds:uri="http://schemas.microsoft.com/office/2006/metadata/properties"/>
    <ds:schemaRef ds:uri="http://schemas.microsoft.com/office/infopath/2007/PartnerControls"/>
    <ds:schemaRef ds:uri="3b354c60-5cd6-4ef5-bd62-90358b55b084"/>
    <ds:schemaRef ds:uri="f35e4b95-b46d-4deb-af0d-6568a2ddf2ed"/>
  </ds:schemaRefs>
</ds:datastoreItem>
</file>

<file path=customXml/itemProps3.xml><?xml version="1.0" encoding="utf-8"?>
<ds:datastoreItem xmlns:ds="http://schemas.openxmlformats.org/officeDocument/2006/customXml" ds:itemID="{83D1F600-EE59-4A3F-B303-555A6E084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354c60-5cd6-4ef5-bd62-90358b55b084"/>
    <ds:schemaRef ds:uri="f35e4b95-b46d-4deb-af0d-6568a2ddf2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NAT CUP 2025</vt:lpstr>
      <vt:lpstr>'NAT CUP 2025'!Afdrukbereik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cp:keywords/>
  <dc:description/>
  <cp:lastModifiedBy>Marc Claerhout | E3 Saxo Classic</cp:lastModifiedBy>
  <cp:revision/>
  <cp:lastPrinted>2025-06-19T13:44:58Z</cp:lastPrinted>
  <dcterms:created xsi:type="dcterms:W3CDTF">2013-01-31T08:03:24Z</dcterms:created>
  <dcterms:modified xsi:type="dcterms:W3CDTF">2025-10-08T08:46:06Z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0x010100001103EEB48B6D47A299FC51327D4ACA</vt:lpwstr>
  </property>
  <property fmtid="{D5CDD505-2E9C-101B-9397-08002B2CF9AE}" pid="3" name="MediaServiceImageTags">
    <vt:lpwstr/>
  </property>
</Properties>
</file>