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3harelbeke.sharepoint.com/sites/Sport/Gedeelde documenten/E3 - Sport gedeeld/EDITIE 2026/Parcours/Route en timing/PARCOURS WT 2026/"/>
    </mc:Choice>
  </mc:AlternateContent>
  <xr:revisionPtr revIDLastSave="1816" documentId="8_{6EDF4BFE-8F2A-49B0-9886-346E14B835A3}" xr6:coauthVersionLast="47" xr6:coauthVersionMax="47" xr10:uidLastSave="{5F98E554-1096-42FA-A85C-FAF5AD66295D}"/>
  <bookViews>
    <workbookView xWindow="-108" yWindow="-108" windowWidth="23256" windowHeight="12456" xr2:uid="{00000000-000D-0000-FFFF-FFFF00000000}"/>
  </bookViews>
  <sheets>
    <sheet name="20220117" sheetId="1" r:id="rId1"/>
    <sheet name="Blad2" sheetId="5" r:id="rId2"/>
  </sheets>
  <definedNames>
    <definedName name="_xlnm.Print_Area" localSheetId="0">'20220117'!$A$1:$R$249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/>
  <c r="L48" i="1"/>
  <c r="M48" i="1" s="1"/>
  <c r="N48" i="1"/>
  <c r="O48" i="1" s="1"/>
  <c r="P48" i="1"/>
  <c r="Q48" i="1" s="1"/>
  <c r="H76" i="1"/>
  <c r="I76" i="1"/>
  <c r="L76" i="1"/>
  <c r="M76" i="1" s="1"/>
  <c r="N76" i="1"/>
  <c r="O76" i="1" s="1"/>
  <c r="P76" i="1"/>
  <c r="Q76" i="1" s="1"/>
  <c r="H53" i="1"/>
  <c r="I53" i="1"/>
  <c r="L53" i="1"/>
  <c r="M53" i="1" s="1"/>
  <c r="N53" i="1"/>
  <c r="O53" i="1" s="1"/>
  <c r="P53" i="1"/>
  <c r="Q53" i="1"/>
  <c r="H106" i="1"/>
  <c r="I106" i="1"/>
  <c r="H33" i="1"/>
  <c r="I33" i="1"/>
  <c r="H19" i="1"/>
  <c r="I19" i="1"/>
  <c r="L19" i="1"/>
  <c r="M19" i="1" s="1"/>
  <c r="N19" i="1"/>
  <c r="O19" i="1" s="1"/>
  <c r="P19" i="1"/>
  <c r="Q19" i="1" s="1"/>
  <c r="H18" i="1"/>
  <c r="I18" i="1"/>
  <c r="L18" i="1"/>
  <c r="M18" i="1" s="1"/>
  <c r="N18" i="1"/>
  <c r="O18" i="1" s="1"/>
  <c r="P18" i="1"/>
  <c r="Q18" i="1" s="1"/>
  <c r="H17" i="1"/>
  <c r="I17" i="1"/>
  <c r="L17" i="1"/>
  <c r="M17" i="1" s="1"/>
  <c r="N17" i="1"/>
  <c r="O17" i="1" s="1"/>
  <c r="P17" i="1"/>
  <c r="Q17" i="1" s="1"/>
  <c r="H16" i="1"/>
  <c r="I16" i="1"/>
  <c r="L16" i="1"/>
  <c r="M16" i="1" s="1"/>
  <c r="N16" i="1"/>
  <c r="O16" i="1" s="1"/>
  <c r="P16" i="1"/>
  <c r="Q16" i="1" s="1"/>
  <c r="H63" i="1"/>
  <c r="I63" i="1"/>
  <c r="L63" i="1"/>
  <c r="M63" i="1" s="1"/>
  <c r="N63" i="1"/>
  <c r="O63" i="1" s="1"/>
  <c r="P63" i="1"/>
  <c r="Q63" i="1" s="1"/>
  <c r="H62" i="1"/>
  <c r="I62" i="1"/>
  <c r="L62" i="1"/>
  <c r="M62" i="1" s="1"/>
  <c r="N62" i="1"/>
  <c r="O62" i="1" s="1"/>
  <c r="P62" i="1"/>
  <c r="Q62" i="1" s="1"/>
  <c r="H59" i="1"/>
  <c r="I59" i="1"/>
  <c r="L59" i="1"/>
  <c r="M59" i="1" s="1"/>
  <c r="N59" i="1"/>
  <c r="O59" i="1" s="1"/>
  <c r="P59" i="1"/>
  <c r="Q59" i="1" s="1"/>
  <c r="H58" i="1"/>
  <c r="I58" i="1"/>
  <c r="L58" i="1"/>
  <c r="M58" i="1" s="1"/>
  <c r="N58" i="1"/>
  <c r="O58" i="1" s="1"/>
  <c r="P58" i="1"/>
  <c r="Q58" i="1" s="1"/>
  <c r="H57" i="1"/>
  <c r="I57" i="1"/>
  <c r="L57" i="1"/>
  <c r="M57" i="1" s="1"/>
  <c r="N57" i="1"/>
  <c r="O57" i="1" s="1"/>
  <c r="P57" i="1"/>
  <c r="Q57" i="1" s="1"/>
  <c r="H56" i="1"/>
  <c r="I56" i="1"/>
  <c r="L56" i="1"/>
  <c r="M56" i="1" s="1"/>
  <c r="N56" i="1"/>
  <c r="O56" i="1" s="1"/>
  <c r="P56" i="1"/>
  <c r="Q56" i="1" s="1"/>
  <c r="H55" i="1"/>
  <c r="I55" i="1"/>
  <c r="L55" i="1"/>
  <c r="M55" i="1" s="1"/>
  <c r="N55" i="1"/>
  <c r="O55" i="1" s="1"/>
  <c r="P55" i="1"/>
  <c r="Q55" i="1" s="1"/>
  <c r="H46" i="1"/>
  <c r="I46" i="1"/>
  <c r="L46" i="1"/>
  <c r="M46" i="1" s="1"/>
  <c r="N46" i="1"/>
  <c r="O46" i="1" s="1"/>
  <c r="P46" i="1"/>
  <c r="Q46" i="1" s="1"/>
  <c r="U125" i="1"/>
  <c r="T125" i="1"/>
  <c r="S125" i="1"/>
  <c r="P125" i="1"/>
  <c r="Q125" i="1" s="1"/>
  <c r="N125" i="1"/>
  <c r="O125" i="1" s="1"/>
  <c r="L125" i="1"/>
  <c r="M125" i="1" s="1"/>
  <c r="H105" i="1"/>
  <c r="I105" i="1"/>
  <c r="H64" i="1"/>
  <c r="I64" i="1"/>
  <c r="L64" i="1"/>
  <c r="M64" i="1" s="1"/>
  <c r="N64" i="1"/>
  <c r="O64" i="1" s="1"/>
  <c r="P64" i="1"/>
  <c r="Q64" i="1" s="1"/>
  <c r="H126" i="1"/>
  <c r="I126" i="1"/>
  <c r="S126" i="1"/>
  <c r="T126" i="1"/>
  <c r="U126" i="1"/>
  <c r="H124" i="1"/>
  <c r="I124" i="1"/>
  <c r="S124" i="1"/>
  <c r="T124" i="1"/>
  <c r="U124" i="1"/>
  <c r="H123" i="1"/>
  <c r="I123" i="1"/>
  <c r="S123" i="1"/>
  <c r="T123" i="1"/>
  <c r="U123" i="1"/>
  <c r="H122" i="1"/>
  <c r="I122" i="1"/>
  <c r="S122" i="1"/>
  <c r="T122" i="1"/>
  <c r="U122" i="1"/>
  <c r="H121" i="1"/>
  <c r="I121" i="1"/>
  <c r="S121" i="1"/>
  <c r="T121" i="1"/>
  <c r="U121" i="1"/>
  <c r="H120" i="1"/>
  <c r="I120" i="1"/>
  <c r="S120" i="1"/>
  <c r="T120" i="1"/>
  <c r="U120" i="1"/>
  <c r="H104" i="1"/>
  <c r="I104" i="1"/>
  <c r="H102" i="1"/>
  <c r="I102" i="1"/>
  <c r="H101" i="1"/>
  <c r="I101" i="1"/>
  <c r="H91" i="1"/>
  <c r="I91" i="1"/>
  <c r="S91" i="1"/>
  <c r="T91" i="1"/>
  <c r="U91" i="1"/>
  <c r="H90" i="1"/>
  <c r="I90" i="1"/>
  <c r="S90" i="1"/>
  <c r="T90" i="1"/>
  <c r="U90" i="1"/>
  <c r="H30" i="1"/>
  <c r="I30" i="1"/>
  <c r="H29" i="1"/>
  <c r="I29" i="1"/>
  <c r="U117" i="1"/>
  <c r="T117" i="1"/>
  <c r="S117" i="1"/>
  <c r="P117" i="1"/>
  <c r="Q117" i="1" s="1"/>
  <c r="N117" i="1"/>
  <c r="O117" i="1" s="1"/>
  <c r="L117" i="1"/>
  <c r="M117" i="1" s="1"/>
  <c r="U92" i="1"/>
  <c r="T92" i="1"/>
  <c r="S92" i="1"/>
  <c r="P92" i="1"/>
  <c r="Q92" i="1" s="1"/>
  <c r="N92" i="1"/>
  <c r="O92" i="1" s="1"/>
  <c r="L92" i="1"/>
  <c r="M92" i="1" s="1"/>
  <c r="I40" i="1"/>
  <c r="L40" i="1"/>
  <c r="M40" i="1" s="1"/>
  <c r="N40" i="1"/>
  <c r="P40" i="1"/>
  <c r="Q40" i="1" s="1"/>
  <c r="I54" i="1"/>
  <c r="I170" i="1"/>
  <c r="T170" i="1"/>
  <c r="U170" i="1"/>
  <c r="S177" i="1" l="1"/>
  <c r="T177" i="1"/>
  <c r="U177" i="1"/>
  <c r="S176" i="1"/>
  <c r="T176" i="1"/>
  <c r="U176" i="1"/>
  <c r="L80" i="1"/>
  <c r="M80" i="1" s="1"/>
  <c r="N80" i="1"/>
  <c r="O80" i="1" s="1"/>
  <c r="P80" i="1"/>
  <c r="Q80" i="1" s="1"/>
  <c r="L79" i="1"/>
  <c r="M79" i="1" s="1"/>
  <c r="N79" i="1"/>
  <c r="O79" i="1" s="1"/>
  <c r="P79" i="1"/>
  <c r="Q79" i="1" s="1"/>
  <c r="U197" i="1" l="1"/>
  <c r="T197" i="1"/>
  <c r="S197" i="1"/>
  <c r="P197" i="1"/>
  <c r="Q197" i="1" s="1"/>
  <c r="N197" i="1"/>
  <c r="O197" i="1" s="1"/>
  <c r="L197" i="1"/>
  <c r="M197" i="1" s="1"/>
  <c r="S168" i="1" l="1"/>
  <c r="T168" i="1"/>
  <c r="U168" i="1"/>
  <c r="U165" i="1"/>
  <c r="T165" i="1"/>
  <c r="S165" i="1"/>
  <c r="P165" i="1"/>
  <c r="Q165" i="1" s="1"/>
  <c r="N165" i="1"/>
  <c r="O165" i="1" s="1"/>
  <c r="L165" i="1"/>
  <c r="M165" i="1" s="1"/>
  <c r="S239" i="1" l="1"/>
  <c r="T239" i="1"/>
  <c r="S238" i="1"/>
  <c r="T238" i="1"/>
  <c r="S237" i="1"/>
  <c r="T237" i="1"/>
  <c r="L65" i="1" l="1"/>
  <c r="M65" i="1" s="1"/>
  <c r="N65" i="1"/>
  <c r="O65" i="1" s="1"/>
  <c r="P65" i="1"/>
  <c r="Q65" i="1" s="1"/>
  <c r="L26" i="1" l="1"/>
  <c r="M26" i="1" s="1"/>
  <c r="N26" i="1"/>
  <c r="O26" i="1" s="1"/>
  <c r="P26" i="1"/>
  <c r="Q26" i="1" s="1"/>
  <c r="L25" i="1"/>
  <c r="M25" i="1" s="1"/>
  <c r="N25" i="1"/>
  <c r="O25" i="1" s="1"/>
  <c r="P25" i="1"/>
  <c r="Q25" i="1" s="1"/>
  <c r="L23" i="1" l="1"/>
  <c r="M23" i="1" s="1"/>
  <c r="N23" i="1"/>
  <c r="O23" i="1" s="1"/>
  <c r="P23" i="1"/>
  <c r="Q23" i="1" s="1"/>
  <c r="S187" i="1"/>
  <c r="U187" i="1"/>
  <c r="S186" i="1"/>
  <c r="U186" i="1"/>
  <c r="S185" i="1"/>
  <c r="U185" i="1"/>
  <c r="S184" i="1"/>
  <c r="U184" i="1"/>
  <c r="S183" i="1"/>
  <c r="T183" i="1"/>
  <c r="U183" i="1"/>
  <c r="I177" i="1" l="1"/>
  <c r="I176" i="1"/>
  <c r="I80" i="1"/>
  <c r="I79" i="1"/>
  <c r="I168" i="1"/>
  <c r="I238" i="1"/>
  <c r="I239" i="1"/>
  <c r="I237" i="1"/>
  <c r="I110" i="1"/>
  <c r="I68" i="1"/>
  <c r="I66" i="1"/>
  <c r="I60" i="1"/>
  <c r="I23" i="1"/>
  <c r="I25" i="1"/>
  <c r="I26" i="1"/>
  <c r="I13" i="1"/>
  <c r="I186" i="1"/>
  <c r="I185" i="1"/>
  <c r="I183" i="1"/>
  <c r="I184" i="1"/>
  <c r="I187" i="1"/>
  <c r="I103" i="1"/>
  <c r="I108" i="1"/>
  <c r="I100" i="1"/>
  <c r="I98" i="1"/>
  <c r="I107" i="1"/>
  <c r="I109" i="1"/>
  <c r="I244" i="1"/>
  <c r="I224" i="1"/>
  <c r="I215" i="1"/>
  <c r="I206" i="1"/>
  <c r="I196" i="1"/>
  <c r="I188" i="1"/>
  <c r="I178" i="1"/>
  <c r="I164" i="1"/>
  <c r="I155" i="1"/>
  <c r="I137" i="1"/>
  <c r="I114" i="1"/>
  <c r="I78" i="1"/>
  <c r="I69" i="1"/>
  <c r="I45" i="1"/>
  <c r="I172" i="1"/>
  <c r="I127" i="1"/>
  <c r="I12" i="1"/>
  <c r="I231" i="1"/>
  <c r="I222" i="1"/>
  <c r="I213" i="1"/>
  <c r="I203" i="1"/>
  <c r="I194" i="1"/>
  <c r="I181" i="1"/>
  <c r="I174" i="1"/>
  <c r="I162" i="1"/>
  <c r="I150" i="1"/>
  <c r="I133" i="1"/>
  <c r="I73" i="1"/>
  <c r="I41" i="1"/>
  <c r="I248" i="1"/>
  <c r="I229" i="1"/>
  <c r="I220" i="1"/>
  <c r="I201" i="1"/>
  <c r="I192" i="1"/>
  <c r="I180" i="1"/>
  <c r="I146" i="1"/>
  <c r="I89" i="1"/>
  <c r="I22" i="1"/>
  <c r="I246" i="1"/>
  <c r="I226" i="1"/>
  <c r="I218" i="1"/>
  <c r="I208" i="1"/>
  <c r="I199" i="1"/>
  <c r="I190" i="1"/>
  <c r="I179" i="1"/>
  <c r="I167" i="1"/>
  <c r="I159" i="1"/>
  <c r="I142" i="1"/>
  <c r="I119" i="1"/>
  <c r="I85" i="1"/>
  <c r="I50" i="1"/>
  <c r="I32" i="1"/>
  <c r="I14" i="1"/>
  <c r="I161" i="1"/>
  <c r="I157" i="1"/>
  <c r="I152" i="1"/>
  <c r="I148" i="1"/>
  <c r="I144" i="1"/>
  <c r="I140" i="1"/>
  <c r="I135" i="1"/>
  <c r="I116" i="1"/>
  <c r="I97" i="1"/>
  <c r="I87" i="1"/>
  <c r="I82" i="1"/>
  <c r="I75" i="1"/>
  <c r="I71" i="1"/>
  <c r="I67" i="1"/>
  <c r="I52" i="1"/>
  <c r="I47" i="1"/>
  <c r="I43" i="1"/>
  <c r="I39" i="1"/>
  <c r="I35" i="1"/>
  <c r="I27" i="1"/>
  <c r="I20" i="1"/>
  <c r="I249" i="1"/>
  <c r="I245" i="1"/>
  <c r="I230" i="1"/>
  <c r="I225" i="1"/>
  <c r="I221" i="1"/>
  <c r="I216" i="1"/>
  <c r="I212" i="1"/>
  <c r="I207" i="1"/>
  <c r="I202" i="1"/>
  <c r="I198" i="1"/>
  <c r="I193" i="1"/>
  <c r="I189" i="1"/>
  <c r="I173" i="1"/>
  <c r="I166" i="1"/>
  <c r="I160" i="1"/>
  <c r="I156" i="1"/>
  <c r="I151" i="1"/>
  <c r="I147" i="1"/>
  <c r="I143" i="1"/>
  <c r="I138" i="1"/>
  <c r="I134" i="1"/>
  <c r="I128" i="1"/>
  <c r="I115" i="1"/>
  <c r="I95" i="1"/>
  <c r="I86" i="1"/>
  <c r="I81" i="1"/>
  <c r="I74" i="1"/>
  <c r="I70" i="1"/>
  <c r="I65" i="1"/>
  <c r="I51" i="1"/>
  <c r="I42" i="1"/>
  <c r="I37" i="1"/>
  <c r="I34" i="1"/>
  <c r="I24" i="1"/>
  <c r="I15" i="1"/>
  <c r="I247" i="1"/>
  <c r="I243" i="1"/>
  <c r="I227" i="1"/>
  <c r="I223" i="1"/>
  <c r="I219" i="1"/>
  <c r="I214" i="1"/>
  <c r="I209" i="1"/>
  <c r="I204" i="1"/>
  <c r="I200" i="1"/>
  <c r="I195" i="1"/>
  <c r="I191" i="1"/>
  <c r="I182" i="1"/>
  <c r="I175" i="1"/>
  <c r="I169" i="1"/>
  <c r="I163" i="1"/>
  <c r="I158" i="1"/>
  <c r="I154" i="1"/>
  <c r="I149" i="1"/>
  <c r="I145" i="1"/>
  <c r="I141" i="1"/>
  <c r="I136" i="1"/>
  <c r="I132" i="1"/>
  <c r="I118" i="1"/>
  <c r="I113" i="1"/>
  <c r="I88" i="1"/>
  <c r="I83" i="1"/>
  <c r="I77" i="1"/>
  <c r="I72" i="1"/>
  <c r="I61" i="1"/>
  <c r="I49" i="1"/>
  <c r="I44" i="1"/>
  <c r="I36" i="1"/>
  <c r="I31" i="1"/>
  <c r="I28" i="1"/>
  <c r="I21" i="1"/>
  <c r="S179" i="1"/>
  <c r="T179" i="1"/>
  <c r="U179" i="1"/>
  <c r="S150" i="1"/>
  <c r="T150" i="1"/>
  <c r="U150" i="1"/>
  <c r="T144" i="1"/>
  <c r="U144" i="1"/>
  <c r="T143" i="1"/>
  <c r="U143" i="1"/>
  <c r="T142" i="1"/>
  <c r="U142" i="1"/>
  <c r="T141" i="1"/>
  <c r="U141" i="1"/>
  <c r="U139" i="1"/>
  <c r="T139" i="1"/>
  <c r="S139" i="1"/>
  <c r="P139" i="1"/>
  <c r="Q139" i="1" s="1"/>
  <c r="N139" i="1"/>
  <c r="O139" i="1" s="1"/>
  <c r="L139" i="1"/>
  <c r="M139" i="1" s="1"/>
  <c r="S138" i="1"/>
  <c r="T138" i="1"/>
  <c r="U138" i="1"/>
  <c r="U136" i="1"/>
  <c r="T136" i="1"/>
  <c r="S136" i="1"/>
  <c r="P136" i="1"/>
  <c r="Q136" i="1" s="1"/>
  <c r="N136" i="1"/>
  <c r="O136" i="1" s="1"/>
  <c r="L136" i="1"/>
  <c r="M136" i="1" s="1"/>
  <c r="U135" i="1"/>
  <c r="T135" i="1"/>
  <c r="S135" i="1"/>
  <c r="P134" i="1"/>
  <c r="Q134" i="1" s="1"/>
  <c r="N134" i="1"/>
  <c r="O134" i="1" s="1"/>
  <c r="L134" i="1"/>
  <c r="M134" i="1" s="1"/>
  <c r="P133" i="1"/>
  <c r="Q133" i="1" s="1"/>
  <c r="N133" i="1"/>
  <c r="O133" i="1" s="1"/>
  <c r="L133" i="1"/>
  <c r="M133" i="1" s="1"/>
  <c r="P132" i="1"/>
  <c r="Q132" i="1" s="1"/>
  <c r="N132" i="1"/>
  <c r="O132" i="1" s="1"/>
  <c r="L132" i="1"/>
  <c r="M132" i="1" s="1"/>
  <c r="P131" i="1"/>
  <c r="Q131" i="1" s="1"/>
  <c r="N131" i="1"/>
  <c r="O131" i="1" s="1"/>
  <c r="L131" i="1"/>
  <c r="M131" i="1" s="1"/>
  <c r="U130" i="1"/>
  <c r="T130" i="1"/>
  <c r="S130" i="1"/>
  <c r="P130" i="1"/>
  <c r="Q130" i="1" s="1"/>
  <c r="N130" i="1"/>
  <c r="O130" i="1" s="1"/>
  <c r="L130" i="1"/>
  <c r="M130" i="1" s="1"/>
  <c r="U129" i="1"/>
  <c r="T129" i="1"/>
  <c r="S129" i="1"/>
  <c r="P129" i="1"/>
  <c r="Q129" i="1" s="1"/>
  <c r="N129" i="1"/>
  <c r="O129" i="1" s="1"/>
  <c r="L129" i="1"/>
  <c r="M129" i="1" s="1"/>
  <c r="P128" i="1"/>
  <c r="Q128" i="1" s="1"/>
  <c r="N128" i="1"/>
  <c r="O128" i="1" s="1"/>
  <c r="L128" i="1"/>
  <c r="M128" i="1" s="1"/>
  <c r="P127" i="1"/>
  <c r="Q127" i="1" s="1"/>
  <c r="N127" i="1"/>
  <c r="O127" i="1" s="1"/>
  <c r="L127" i="1"/>
  <c r="M127" i="1" s="1"/>
  <c r="P119" i="1"/>
  <c r="Q119" i="1" s="1"/>
  <c r="N119" i="1"/>
  <c r="O119" i="1" s="1"/>
  <c r="L119" i="1"/>
  <c r="M119" i="1" s="1"/>
  <c r="P118" i="1"/>
  <c r="Q118" i="1" s="1"/>
  <c r="N118" i="1"/>
  <c r="O118" i="1" s="1"/>
  <c r="L118" i="1"/>
  <c r="M118" i="1" s="1"/>
  <c r="P116" i="1"/>
  <c r="Q116" i="1" s="1"/>
  <c r="N116" i="1"/>
  <c r="O116" i="1" s="1"/>
  <c r="L116" i="1"/>
  <c r="M116" i="1" s="1"/>
  <c r="P115" i="1"/>
  <c r="Q115" i="1" s="1"/>
  <c r="N115" i="1"/>
  <c r="O115" i="1" s="1"/>
  <c r="L115" i="1"/>
  <c r="M115" i="1" s="1"/>
  <c r="P114" i="1"/>
  <c r="Q114" i="1" s="1"/>
  <c r="N114" i="1"/>
  <c r="O114" i="1" s="1"/>
  <c r="L114" i="1"/>
  <c r="M114" i="1" s="1"/>
  <c r="P113" i="1"/>
  <c r="Q113" i="1" s="1"/>
  <c r="N113" i="1"/>
  <c r="O113" i="1" s="1"/>
  <c r="L113" i="1"/>
  <c r="M113" i="1" s="1"/>
  <c r="L81" i="1"/>
  <c r="M81" i="1" s="1"/>
  <c r="N81" i="1"/>
  <c r="O81" i="1" s="1"/>
  <c r="P81" i="1"/>
  <c r="Q81" i="1" s="1"/>
  <c r="L69" i="1"/>
  <c r="M69" i="1" s="1"/>
  <c r="N69" i="1"/>
  <c r="O69" i="1" s="1"/>
  <c r="P69" i="1"/>
  <c r="Q69" i="1" s="1"/>
  <c r="J11" i="1" l="1"/>
  <c r="J48" i="1" s="1"/>
  <c r="K11" i="1"/>
  <c r="K48" i="1" s="1"/>
  <c r="K53" i="1" l="1"/>
  <c r="K76" i="1"/>
  <c r="J53" i="1"/>
  <c r="J76" i="1"/>
  <c r="J33" i="1"/>
  <c r="J106" i="1"/>
  <c r="K33" i="1"/>
  <c r="K106" i="1"/>
  <c r="K18" i="1"/>
  <c r="K19" i="1"/>
  <c r="J18" i="1"/>
  <c r="J19" i="1"/>
  <c r="K16" i="1"/>
  <c r="K17" i="1"/>
  <c r="J16" i="1"/>
  <c r="J17" i="1"/>
  <c r="K62" i="1"/>
  <c r="K63" i="1"/>
  <c r="J62" i="1"/>
  <c r="J63" i="1"/>
  <c r="K58" i="1"/>
  <c r="K59" i="1"/>
  <c r="J58" i="1"/>
  <c r="J59" i="1"/>
  <c r="K56" i="1"/>
  <c r="K57" i="1"/>
  <c r="J56" i="1"/>
  <c r="J57" i="1"/>
  <c r="K46" i="1"/>
  <c r="K55" i="1"/>
  <c r="J46" i="1"/>
  <c r="J55" i="1"/>
  <c r="K64" i="1"/>
  <c r="K105" i="1"/>
  <c r="J64" i="1"/>
  <c r="J105" i="1"/>
  <c r="K122" i="1"/>
  <c r="K90" i="1"/>
  <c r="K126" i="1"/>
  <c r="K123" i="1"/>
  <c r="K102" i="1"/>
  <c r="K91" i="1"/>
  <c r="K124" i="1"/>
  <c r="K120" i="1"/>
  <c r="K30" i="1"/>
  <c r="K104" i="1"/>
  <c r="K101" i="1"/>
  <c r="K121" i="1"/>
  <c r="J123" i="1"/>
  <c r="J102" i="1"/>
  <c r="J91" i="1"/>
  <c r="J124" i="1"/>
  <c r="J90" i="1"/>
  <c r="J126" i="1"/>
  <c r="J104" i="1"/>
  <c r="J101" i="1"/>
  <c r="J30" i="1"/>
  <c r="J120" i="1"/>
  <c r="J121" i="1"/>
  <c r="J122" i="1"/>
  <c r="K40" i="1"/>
  <c r="K29" i="1"/>
  <c r="J40" i="1"/>
  <c r="J29" i="1"/>
  <c r="K170" i="1"/>
  <c r="K54" i="1"/>
  <c r="J170" i="1"/>
  <c r="J54" i="1"/>
  <c r="J177" i="1"/>
  <c r="J176" i="1"/>
  <c r="K176" i="1"/>
  <c r="K177" i="1"/>
  <c r="K79" i="1"/>
  <c r="K80" i="1"/>
  <c r="J79" i="1"/>
  <c r="J80" i="1"/>
  <c r="K168" i="1"/>
  <c r="J168" i="1"/>
  <c r="K238" i="1"/>
  <c r="K237" i="1"/>
  <c r="K239" i="1"/>
  <c r="J238" i="1"/>
  <c r="J239" i="1"/>
  <c r="J237" i="1"/>
  <c r="K110" i="1"/>
  <c r="K68" i="1"/>
  <c r="K66" i="1"/>
  <c r="K60" i="1"/>
  <c r="J110" i="1"/>
  <c r="J68" i="1"/>
  <c r="J66" i="1"/>
  <c r="J60" i="1"/>
  <c r="K23" i="1"/>
  <c r="K25" i="1"/>
  <c r="K26" i="1"/>
  <c r="J23" i="1"/>
  <c r="J25" i="1"/>
  <c r="J26" i="1"/>
  <c r="K184" i="1"/>
  <c r="K185" i="1"/>
  <c r="K187" i="1"/>
  <c r="K183" i="1"/>
  <c r="K186" i="1"/>
  <c r="J187" i="1"/>
  <c r="J183" i="1"/>
  <c r="J186" i="1"/>
  <c r="J185" i="1"/>
  <c r="J184" i="1"/>
  <c r="K107" i="1"/>
  <c r="K98" i="1"/>
  <c r="K103" i="1"/>
  <c r="K109" i="1"/>
  <c r="K108" i="1"/>
  <c r="K100" i="1"/>
  <c r="J109" i="1"/>
  <c r="J107" i="1"/>
  <c r="J108" i="1"/>
  <c r="J98" i="1"/>
  <c r="J103" i="1"/>
  <c r="J100" i="1"/>
  <c r="K196" i="1"/>
  <c r="K199" i="1"/>
  <c r="K12" i="1"/>
  <c r="K200" i="1"/>
  <c r="K198" i="1"/>
  <c r="J196" i="1"/>
  <c r="J199" i="1"/>
  <c r="J200" i="1"/>
  <c r="J12" i="1"/>
  <c r="J198" i="1"/>
  <c r="K179" i="1"/>
  <c r="J179" i="1"/>
  <c r="J150" i="1"/>
  <c r="J175" i="1"/>
  <c r="J178" i="1"/>
  <c r="K150" i="1"/>
  <c r="K178" i="1"/>
  <c r="K175" i="1"/>
  <c r="K142" i="1"/>
  <c r="K143" i="1"/>
  <c r="K141" i="1"/>
  <c r="K144" i="1"/>
  <c r="J143" i="1"/>
  <c r="J141" i="1"/>
  <c r="J144" i="1"/>
  <c r="J142" i="1"/>
  <c r="K138" i="1"/>
  <c r="K137" i="1"/>
  <c r="K136" i="1"/>
  <c r="K135" i="1"/>
  <c r="J137" i="1"/>
  <c r="J136" i="1"/>
  <c r="J135" i="1"/>
  <c r="J138" i="1"/>
  <c r="K81" i="1"/>
  <c r="K69" i="1"/>
  <c r="J244" i="1"/>
  <c r="J81" i="1"/>
  <c r="J69" i="1"/>
  <c r="K13" i="1"/>
  <c r="K244" i="1"/>
  <c r="S113" i="1" l="1"/>
  <c r="J113" i="1"/>
  <c r="T113" i="1"/>
  <c r="U113" i="1"/>
  <c r="K113" i="1"/>
  <c r="S118" i="1"/>
  <c r="J118" i="1"/>
  <c r="K118" i="1"/>
  <c r="T118" i="1"/>
  <c r="U118" i="1"/>
  <c r="T131" i="1"/>
  <c r="J131" i="1"/>
  <c r="U131" i="1"/>
  <c r="S131" i="1"/>
  <c r="K131" i="1"/>
  <c r="T128" i="1"/>
  <c r="S128" i="1"/>
  <c r="J128" i="1"/>
  <c r="U128" i="1"/>
  <c r="K128" i="1"/>
  <c r="T116" i="1"/>
  <c r="U116" i="1"/>
  <c r="S116" i="1"/>
  <c r="K116" i="1"/>
  <c r="J116" i="1"/>
  <c r="T114" i="1"/>
  <c r="U114" i="1"/>
  <c r="S114" i="1"/>
  <c r="K114" i="1"/>
  <c r="J114" i="1"/>
  <c r="T119" i="1"/>
  <c r="U119" i="1"/>
  <c r="S119" i="1"/>
  <c r="K119" i="1"/>
  <c r="J119" i="1"/>
  <c r="T133" i="1"/>
  <c r="J133" i="1"/>
  <c r="U133" i="1"/>
  <c r="S133" i="1"/>
  <c r="K133" i="1"/>
  <c r="T132" i="1"/>
  <c r="S132" i="1"/>
  <c r="K132" i="1"/>
  <c r="J132" i="1"/>
  <c r="U132" i="1"/>
  <c r="T127" i="1"/>
  <c r="U127" i="1"/>
  <c r="K127" i="1"/>
  <c r="J127" i="1"/>
  <c r="S127" i="1"/>
  <c r="S115" i="1"/>
  <c r="J115" i="1"/>
  <c r="K115" i="1"/>
  <c r="T115" i="1"/>
  <c r="U115" i="1"/>
  <c r="T134" i="1"/>
  <c r="U134" i="1"/>
  <c r="J134" i="1"/>
  <c r="S134" i="1"/>
  <c r="K134" i="1"/>
  <c r="K37" i="1"/>
  <c r="J37" i="1"/>
  <c r="K35" i="1"/>
  <c r="J35" i="1"/>
  <c r="J36" i="1"/>
  <c r="K36" i="1"/>
  <c r="J32" i="1"/>
  <c r="K32" i="1"/>
  <c r="J34" i="1"/>
  <c r="K34" i="1"/>
  <c r="J13" i="1"/>
  <c r="K229" i="1"/>
  <c r="K215" i="1"/>
  <c r="J215" i="1"/>
  <c r="K203" i="1"/>
  <c r="J203" i="1"/>
  <c r="K193" i="1"/>
  <c r="J193" i="1"/>
  <c r="K224" i="1"/>
  <c r="J224" i="1"/>
  <c r="K219" i="1"/>
  <c r="J219" i="1"/>
  <c r="K213" i="1"/>
  <c r="J213" i="1"/>
  <c r="K207" i="1"/>
  <c r="J207" i="1"/>
  <c r="K201" i="1"/>
  <c r="J201" i="1"/>
  <c r="K191" i="1"/>
  <c r="J191" i="1"/>
  <c r="K188" i="1"/>
  <c r="J188" i="1"/>
  <c r="K169" i="1"/>
  <c r="J169" i="1"/>
  <c r="K163" i="1"/>
  <c r="J163" i="1"/>
  <c r="K161" i="1"/>
  <c r="J161" i="1"/>
  <c r="K158" i="1"/>
  <c r="J158" i="1"/>
  <c r="K154" i="1"/>
  <c r="J154" i="1"/>
  <c r="K149" i="1"/>
  <c r="J149" i="1"/>
  <c r="K145" i="1"/>
  <c r="J145" i="1"/>
  <c r="K89" i="1"/>
  <c r="J89" i="1"/>
  <c r="K82" i="1"/>
  <c r="J82" i="1"/>
  <c r="K74" i="1"/>
  <c r="J74" i="1"/>
  <c r="K70" i="1"/>
  <c r="J70" i="1"/>
  <c r="K51" i="1"/>
  <c r="J51" i="1"/>
  <c r="K45" i="1"/>
  <c r="J45" i="1"/>
  <c r="K41" i="1"/>
  <c r="J41" i="1"/>
  <c r="K22" i="1"/>
  <c r="J22" i="1"/>
  <c r="K14" i="1"/>
  <c r="J14" i="1"/>
  <c r="K225" i="1"/>
  <c r="J225" i="1"/>
  <c r="K222" i="1"/>
  <c r="J222" i="1"/>
  <c r="K218" i="1"/>
  <c r="J218" i="1"/>
  <c r="K214" i="1"/>
  <c r="J214" i="1"/>
  <c r="K206" i="1"/>
  <c r="J206" i="1"/>
  <c r="K202" i="1"/>
  <c r="J202" i="1"/>
  <c r="K194" i="1"/>
  <c r="J194" i="1"/>
  <c r="K182" i="1"/>
  <c r="J182" i="1"/>
  <c r="K181" i="1"/>
  <c r="J181" i="1"/>
  <c r="K174" i="1"/>
  <c r="J174" i="1"/>
  <c r="K167" i="1"/>
  <c r="J167" i="1"/>
  <c r="K162" i="1"/>
  <c r="J162" i="1"/>
  <c r="K159" i="1"/>
  <c r="J159" i="1"/>
  <c r="K155" i="1"/>
  <c r="J155" i="1"/>
  <c r="K148" i="1"/>
  <c r="J148" i="1"/>
  <c r="K140" i="1"/>
  <c r="J140" i="1"/>
  <c r="K88" i="1"/>
  <c r="J88" i="1"/>
  <c r="K85" i="1"/>
  <c r="J85" i="1"/>
  <c r="K78" i="1"/>
  <c r="J78" i="1"/>
  <c r="K73" i="1"/>
  <c r="J73" i="1"/>
  <c r="K47" i="1"/>
  <c r="J47" i="1"/>
  <c r="K44" i="1"/>
  <c r="J44" i="1"/>
  <c r="K21" i="1"/>
  <c r="J21" i="1"/>
  <c r="K221" i="1"/>
  <c r="J221" i="1"/>
  <c r="K209" i="1"/>
  <c r="J209" i="1"/>
  <c r="K190" i="1"/>
  <c r="J190" i="1"/>
  <c r="K173" i="1"/>
  <c r="J173" i="1"/>
  <c r="K166" i="1"/>
  <c r="J166" i="1"/>
  <c r="K156" i="1"/>
  <c r="J156" i="1"/>
  <c r="K152" i="1"/>
  <c r="J152" i="1"/>
  <c r="K147" i="1"/>
  <c r="J147" i="1"/>
  <c r="K97" i="1"/>
  <c r="J97" i="1"/>
  <c r="K86" i="1"/>
  <c r="J86" i="1"/>
  <c r="K77" i="1"/>
  <c r="J77" i="1"/>
  <c r="K72" i="1"/>
  <c r="J72" i="1"/>
  <c r="K61" i="1"/>
  <c r="J61" i="1"/>
  <c r="K49" i="1"/>
  <c r="J49" i="1"/>
  <c r="K43" i="1"/>
  <c r="J43" i="1"/>
  <c r="K39" i="1"/>
  <c r="J39" i="1"/>
  <c r="K31" i="1"/>
  <c r="J31" i="1"/>
  <c r="K20" i="1"/>
  <c r="J20" i="1"/>
  <c r="K223" i="1"/>
  <c r="J223" i="1"/>
  <c r="K220" i="1"/>
  <c r="J220" i="1"/>
  <c r="K216" i="1"/>
  <c r="J216" i="1"/>
  <c r="K212" i="1"/>
  <c r="J212" i="1"/>
  <c r="K208" i="1"/>
  <c r="J208" i="1"/>
  <c r="K204" i="1"/>
  <c r="J204" i="1"/>
  <c r="K195" i="1"/>
  <c r="J195" i="1"/>
  <c r="K192" i="1"/>
  <c r="J192" i="1"/>
  <c r="K189" i="1"/>
  <c r="J189" i="1"/>
  <c r="K180" i="1"/>
  <c r="J180" i="1"/>
  <c r="K172" i="1"/>
  <c r="J172" i="1"/>
  <c r="K164" i="1"/>
  <c r="J164" i="1"/>
  <c r="K160" i="1"/>
  <c r="J160" i="1"/>
  <c r="K157" i="1"/>
  <c r="J157" i="1"/>
  <c r="K151" i="1"/>
  <c r="J151" i="1"/>
  <c r="K146" i="1"/>
  <c r="J146" i="1"/>
  <c r="K95" i="1"/>
  <c r="J95" i="1"/>
  <c r="K87" i="1"/>
  <c r="J87" i="1"/>
  <c r="K83" i="1"/>
  <c r="J83" i="1"/>
  <c r="K75" i="1"/>
  <c r="J75" i="1"/>
  <c r="K71" i="1"/>
  <c r="J71" i="1"/>
  <c r="K67" i="1"/>
  <c r="J67" i="1"/>
  <c r="K52" i="1"/>
  <c r="J52" i="1"/>
  <c r="K50" i="1"/>
  <c r="J50" i="1"/>
  <c r="K42" i="1"/>
  <c r="J42" i="1"/>
  <c r="K15" i="1"/>
  <c r="J15" i="1"/>
  <c r="S175" i="1"/>
  <c r="U175" i="1"/>
  <c r="J229" i="1" l="1"/>
  <c r="J246" i="1"/>
  <c r="I232" i="1"/>
  <c r="H40" i="1"/>
  <c r="I240" i="1"/>
  <c r="I233" i="1"/>
  <c r="K245" i="1"/>
  <c r="K231" i="1"/>
  <c r="I241" i="1"/>
  <c r="K232" i="1"/>
  <c r="T226" i="1"/>
  <c r="S226" i="1"/>
  <c r="K226" i="1"/>
  <c r="U226" i="1"/>
  <c r="J226" i="1"/>
  <c r="K28" i="1"/>
  <c r="J28" i="1"/>
  <c r="J27" i="1"/>
  <c r="L27" i="1"/>
  <c r="M27" i="1" s="1"/>
  <c r="N27" i="1"/>
  <c r="O27" i="1" s="1"/>
  <c r="P27" i="1"/>
  <c r="Q27" i="1" s="1"/>
  <c r="K27" i="1"/>
  <c r="K24" i="1"/>
  <c r="N24" i="1"/>
  <c r="O24" i="1" s="1"/>
  <c r="J24" i="1"/>
  <c r="P24" i="1"/>
  <c r="Q24" i="1" s="1"/>
  <c r="L24" i="1"/>
  <c r="M24" i="1" s="1"/>
  <c r="K248" i="1"/>
  <c r="J248" i="1"/>
  <c r="K247" i="1"/>
  <c r="J247" i="1"/>
  <c r="K236" i="1"/>
  <c r="K241" i="1"/>
  <c r="J241" i="1"/>
  <c r="T175" i="1"/>
  <c r="U189" i="1"/>
  <c r="U190" i="1"/>
  <c r="U191" i="1"/>
  <c r="U192" i="1"/>
  <c r="U193" i="1"/>
  <c r="U194" i="1"/>
  <c r="U195" i="1"/>
  <c r="U201" i="1"/>
  <c r="U202" i="1"/>
  <c r="U203" i="1"/>
  <c r="U204" i="1"/>
  <c r="U205" i="1"/>
  <c r="U206" i="1"/>
  <c r="U207" i="1"/>
  <c r="U208" i="1"/>
  <c r="U209" i="1"/>
  <c r="U210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8" i="1"/>
  <c r="U229" i="1"/>
  <c r="U233" i="1"/>
  <c r="U188" i="1"/>
  <c r="U137" i="1"/>
  <c r="U140" i="1"/>
  <c r="U145" i="1"/>
  <c r="U146" i="1"/>
  <c r="U147" i="1"/>
  <c r="U148" i="1"/>
  <c r="U149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6" i="1"/>
  <c r="U167" i="1"/>
  <c r="U169" i="1"/>
  <c r="U172" i="1"/>
  <c r="U173" i="1"/>
  <c r="U174" i="1"/>
  <c r="U178" i="1"/>
  <c r="U180" i="1"/>
  <c r="U181" i="1"/>
  <c r="U182" i="1"/>
  <c r="U82" i="1"/>
  <c r="U83" i="1"/>
  <c r="U84" i="1"/>
  <c r="U85" i="1"/>
  <c r="U86" i="1"/>
  <c r="U87" i="1"/>
  <c r="U88" i="1"/>
  <c r="U89" i="1"/>
  <c r="U95" i="1"/>
  <c r="U97" i="1"/>
  <c r="T233" i="1"/>
  <c r="T182" i="1"/>
  <c r="T188" i="1"/>
  <c r="T189" i="1"/>
  <c r="T190" i="1"/>
  <c r="T191" i="1"/>
  <c r="T192" i="1"/>
  <c r="T193" i="1"/>
  <c r="T194" i="1"/>
  <c r="T195" i="1"/>
  <c r="T201" i="1"/>
  <c r="T202" i="1"/>
  <c r="T203" i="1"/>
  <c r="T204" i="1"/>
  <c r="T205" i="1"/>
  <c r="T206" i="1"/>
  <c r="T207" i="1"/>
  <c r="T208" i="1"/>
  <c r="T209" i="1"/>
  <c r="T210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8" i="1"/>
  <c r="T229" i="1"/>
  <c r="T180" i="1"/>
  <c r="T181" i="1"/>
  <c r="T137" i="1"/>
  <c r="T140" i="1"/>
  <c r="T145" i="1"/>
  <c r="T146" i="1"/>
  <c r="T147" i="1"/>
  <c r="T148" i="1"/>
  <c r="T149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6" i="1"/>
  <c r="T167" i="1"/>
  <c r="T169" i="1"/>
  <c r="T172" i="1"/>
  <c r="T173" i="1"/>
  <c r="T174" i="1"/>
  <c r="T178" i="1"/>
  <c r="T82" i="1"/>
  <c r="T83" i="1"/>
  <c r="T84" i="1"/>
  <c r="T85" i="1"/>
  <c r="T86" i="1"/>
  <c r="T87" i="1"/>
  <c r="T88" i="1"/>
  <c r="T89" i="1"/>
  <c r="T95" i="1"/>
  <c r="T97" i="1"/>
  <c r="U78" i="1"/>
  <c r="T78" i="1"/>
  <c r="S221" i="1"/>
  <c r="S222" i="1"/>
  <c r="S223" i="1"/>
  <c r="S224" i="1"/>
  <c r="S225" i="1"/>
  <c r="S228" i="1"/>
  <c r="S229" i="1"/>
  <c r="S233" i="1"/>
  <c r="S236" i="1"/>
  <c r="S220" i="1"/>
  <c r="S172" i="1"/>
  <c r="S173" i="1"/>
  <c r="S174" i="1"/>
  <c r="S178" i="1"/>
  <c r="S180" i="1"/>
  <c r="S181" i="1"/>
  <c r="S182" i="1"/>
  <c r="S188" i="1"/>
  <c r="S189" i="1"/>
  <c r="S190" i="1"/>
  <c r="S191" i="1"/>
  <c r="S192" i="1"/>
  <c r="S193" i="1"/>
  <c r="S194" i="1"/>
  <c r="S195" i="1"/>
  <c r="S201" i="1"/>
  <c r="S202" i="1"/>
  <c r="S203" i="1"/>
  <c r="S204" i="1"/>
  <c r="S205" i="1"/>
  <c r="S206" i="1"/>
  <c r="S207" i="1"/>
  <c r="S208" i="1"/>
  <c r="S209" i="1"/>
  <c r="S210" i="1"/>
  <c r="S212" i="1"/>
  <c r="S213" i="1"/>
  <c r="S214" i="1"/>
  <c r="S215" i="1"/>
  <c r="S216" i="1"/>
  <c r="S217" i="1"/>
  <c r="S218" i="1"/>
  <c r="S219" i="1"/>
  <c r="S169" i="1"/>
  <c r="S162" i="1"/>
  <c r="S163" i="1"/>
  <c r="S164" i="1"/>
  <c r="S166" i="1"/>
  <c r="S167" i="1"/>
  <c r="S137" i="1"/>
  <c r="S140" i="1"/>
  <c r="S145" i="1"/>
  <c r="S146" i="1"/>
  <c r="S147" i="1"/>
  <c r="S148" i="1"/>
  <c r="S149" i="1"/>
  <c r="S151" i="1"/>
  <c r="S152" i="1"/>
  <c r="S153" i="1"/>
  <c r="S154" i="1"/>
  <c r="S155" i="1"/>
  <c r="S156" i="1"/>
  <c r="S157" i="1"/>
  <c r="S158" i="1"/>
  <c r="S159" i="1"/>
  <c r="S160" i="1"/>
  <c r="S161" i="1"/>
  <c r="S82" i="1"/>
  <c r="S83" i="1"/>
  <c r="S84" i="1"/>
  <c r="S85" i="1"/>
  <c r="S86" i="1"/>
  <c r="S87" i="1"/>
  <c r="S88" i="1"/>
  <c r="S89" i="1"/>
  <c r="S95" i="1"/>
  <c r="S97" i="1"/>
  <c r="S78" i="1"/>
  <c r="L78" i="1"/>
  <c r="M78" i="1" s="1"/>
  <c r="N78" i="1"/>
  <c r="O78" i="1" s="1"/>
  <c r="P78" i="1"/>
  <c r="Q78" i="1" s="1"/>
  <c r="H170" i="1" l="1"/>
  <c r="H54" i="1"/>
  <c r="H176" i="1"/>
  <c r="H177" i="1"/>
  <c r="H80" i="1"/>
  <c r="H79" i="1"/>
  <c r="H168" i="1"/>
  <c r="H110" i="1"/>
  <c r="H239" i="1"/>
  <c r="H237" i="1"/>
  <c r="H238" i="1"/>
  <c r="H68" i="1"/>
  <c r="H66" i="1"/>
  <c r="H60" i="1"/>
  <c r="H26" i="1"/>
  <c r="H25" i="1"/>
  <c r="H23" i="1"/>
  <c r="H187" i="1"/>
  <c r="H185" i="1"/>
  <c r="H183" i="1"/>
  <c r="H186" i="1"/>
  <c r="H184" i="1"/>
  <c r="H98" i="1"/>
  <c r="H100" i="1"/>
  <c r="H103" i="1"/>
  <c r="H107" i="1"/>
  <c r="H108" i="1"/>
  <c r="H109" i="1"/>
  <c r="H113" i="1"/>
  <c r="J236" i="1"/>
  <c r="I236" i="1"/>
  <c r="U234" i="1"/>
  <c r="I234" i="1"/>
  <c r="J242" i="1"/>
  <c r="I242" i="1"/>
  <c r="J235" i="1"/>
  <c r="I235" i="1"/>
  <c r="H196" i="1"/>
  <c r="H199" i="1"/>
  <c r="H200" i="1"/>
  <c r="H198" i="1"/>
  <c r="T236" i="1"/>
  <c r="U236" i="1"/>
  <c r="H179" i="1"/>
  <c r="J231" i="1"/>
  <c r="J232" i="1"/>
  <c r="H150" i="1"/>
  <c r="H178" i="1"/>
  <c r="H175" i="1"/>
  <c r="K249" i="1"/>
  <c r="H144" i="1"/>
  <c r="H142" i="1"/>
  <c r="H143" i="1"/>
  <c r="H141" i="1"/>
  <c r="H138" i="1"/>
  <c r="H137" i="1"/>
  <c r="H135" i="1"/>
  <c r="H136" i="1"/>
  <c r="H134" i="1"/>
  <c r="H133" i="1"/>
  <c r="H131" i="1"/>
  <c r="H119" i="1"/>
  <c r="H116" i="1"/>
  <c r="H114" i="1"/>
  <c r="H128" i="1"/>
  <c r="H115" i="1"/>
  <c r="H118" i="1"/>
  <c r="H132" i="1"/>
  <c r="H127" i="1"/>
  <c r="H81" i="1"/>
  <c r="H69" i="1"/>
  <c r="K246" i="1"/>
  <c r="S249" i="1"/>
  <c r="T235" i="1"/>
  <c r="J243" i="1"/>
  <c r="T234" i="1"/>
  <c r="J245" i="1"/>
  <c r="K242" i="1"/>
  <c r="T249" i="1"/>
  <c r="S235" i="1"/>
  <c r="J249" i="1"/>
  <c r="K230" i="1"/>
  <c r="S234" i="1"/>
  <c r="T240" i="1"/>
  <c r="U240" i="1"/>
  <c r="K243" i="1"/>
  <c r="H32" i="1"/>
  <c r="H34" i="1"/>
  <c r="H35" i="1"/>
  <c r="H36" i="1"/>
  <c r="H37" i="1"/>
  <c r="S240" i="1"/>
  <c r="H245" i="1"/>
  <c r="H241" i="1"/>
  <c r="H246" i="1"/>
  <c r="J230" i="1"/>
  <c r="J233" i="1"/>
  <c r="K233" i="1"/>
  <c r="K234" i="1"/>
  <c r="J234" i="1"/>
  <c r="K240" i="1"/>
  <c r="J240" i="1"/>
  <c r="K235" i="1"/>
  <c r="U235" i="1"/>
  <c r="U249" i="1"/>
  <c r="H242" i="1"/>
  <c r="H249" i="1"/>
  <c r="H13" i="1"/>
  <c r="H230" i="1"/>
  <c r="H232" i="1"/>
  <c r="H231" i="1"/>
  <c r="H243" i="1"/>
  <c r="H28" i="1"/>
  <c r="H226" i="1"/>
  <c r="H248" i="1"/>
  <c r="H12" i="1"/>
  <c r="H247" i="1"/>
  <c r="H27" i="1"/>
  <c r="H24" i="1"/>
  <c r="H244" i="1"/>
  <c r="H67" i="1"/>
  <c r="H72" i="1"/>
  <c r="H77" i="1"/>
  <c r="H85" i="1"/>
  <c r="H89" i="1"/>
  <c r="H145" i="1"/>
  <c r="H149" i="1"/>
  <c r="H155" i="1"/>
  <c r="H159" i="1"/>
  <c r="H163" i="1"/>
  <c r="H169" i="1"/>
  <c r="H181" i="1"/>
  <c r="H188" i="1"/>
  <c r="H191" i="1"/>
  <c r="H195" i="1"/>
  <c r="H204" i="1"/>
  <c r="H209" i="1"/>
  <c r="H214" i="1"/>
  <c r="H219" i="1"/>
  <c r="H223" i="1"/>
  <c r="H233" i="1"/>
  <c r="H240" i="1"/>
  <c r="H61" i="1"/>
  <c r="H73" i="1"/>
  <c r="H78" i="1"/>
  <c r="H86" i="1"/>
  <c r="H95" i="1"/>
  <c r="H146" i="1"/>
  <c r="H151" i="1"/>
  <c r="H156" i="1"/>
  <c r="H164" i="1"/>
  <c r="H172" i="1"/>
  <c r="H189" i="1"/>
  <c r="H192" i="1"/>
  <c r="H201" i="1"/>
  <c r="H206" i="1"/>
  <c r="H215" i="1"/>
  <c r="H220" i="1"/>
  <c r="H224" i="1"/>
  <c r="H229" i="1"/>
  <c r="H234" i="1"/>
  <c r="H50" i="1"/>
  <c r="H70" i="1"/>
  <c r="H74" i="1"/>
  <c r="H82" i="1"/>
  <c r="H87" i="1"/>
  <c r="H97" i="1"/>
  <c r="H71" i="1"/>
  <c r="H148" i="1"/>
  <c r="H158" i="1"/>
  <c r="H162" i="1"/>
  <c r="H174" i="1"/>
  <c r="H203" i="1"/>
  <c r="H213" i="1"/>
  <c r="H222" i="1"/>
  <c r="H236" i="1"/>
  <c r="H52" i="1"/>
  <c r="H75" i="1"/>
  <c r="H152" i="1"/>
  <c r="H160" i="1"/>
  <c r="H166" i="1"/>
  <c r="H193" i="1"/>
  <c r="H207" i="1"/>
  <c r="H216" i="1"/>
  <c r="H225" i="1"/>
  <c r="H83" i="1"/>
  <c r="H140" i="1"/>
  <c r="H154" i="1"/>
  <c r="H161" i="1"/>
  <c r="H167" i="1"/>
  <c r="H182" i="1"/>
  <c r="H194" i="1"/>
  <c r="H208" i="1"/>
  <c r="H218" i="1"/>
  <c r="H88" i="1"/>
  <c r="H147" i="1"/>
  <c r="H157" i="1"/>
  <c r="H173" i="1"/>
  <c r="H180" i="1"/>
  <c r="H190" i="1"/>
  <c r="H202" i="1"/>
  <c r="H212" i="1"/>
  <c r="H221" i="1"/>
  <c r="H235" i="1"/>
  <c r="H51" i="1"/>
  <c r="P12" i="1"/>
  <c r="Q12" i="1" s="1"/>
  <c r="P13" i="1"/>
  <c r="Q13" i="1" s="1"/>
  <c r="P14" i="1"/>
  <c r="Q14" i="1" s="1"/>
  <c r="P15" i="1"/>
  <c r="Q15" i="1" s="1"/>
  <c r="P20" i="1"/>
  <c r="Q20" i="1" s="1"/>
  <c r="P21" i="1"/>
  <c r="Q21" i="1" s="1"/>
  <c r="P22" i="1"/>
  <c r="Q22" i="1" s="1"/>
  <c r="P31" i="1"/>
  <c r="Q31" i="1" s="1"/>
  <c r="P32" i="1"/>
  <c r="Q32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1" i="1"/>
  <c r="Q41" i="1" s="1"/>
  <c r="P42" i="1"/>
  <c r="Q42" i="1" s="1"/>
  <c r="P43" i="1"/>
  <c r="Q43" i="1" s="1"/>
  <c r="P44" i="1"/>
  <c r="Q44" i="1" s="1"/>
  <c r="P45" i="1"/>
  <c r="Q45" i="1" s="1"/>
  <c r="P47" i="1"/>
  <c r="Q47" i="1" s="1"/>
  <c r="P49" i="1"/>
  <c r="Q49" i="1" s="1"/>
  <c r="P50" i="1"/>
  <c r="Q50" i="1" s="1"/>
  <c r="P51" i="1"/>
  <c r="Q51" i="1" s="1"/>
  <c r="P52" i="1"/>
  <c r="Q52" i="1" s="1"/>
  <c r="P54" i="1"/>
  <c r="Q54" i="1" s="1"/>
  <c r="P60" i="1"/>
  <c r="Q60" i="1" s="1"/>
  <c r="P61" i="1"/>
  <c r="Q61" i="1" s="1"/>
  <c r="P67" i="1"/>
  <c r="Q67" i="1" s="1"/>
  <c r="P68" i="1"/>
  <c r="Q68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7" i="1"/>
  <c r="Q77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5" i="1"/>
  <c r="Q95" i="1" s="1"/>
  <c r="P97" i="1"/>
  <c r="Q97" i="1" s="1"/>
  <c r="P137" i="1"/>
  <c r="Q137" i="1" s="1"/>
  <c r="P140" i="1"/>
  <c r="Q140" i="1" s="1"/>
  <c r="P145" i="1"/>
  <c r="Q145" i="1" s="1"/>
  <c r="P146" i="1"/>
  <c r="Q146" i="1" s="1"/>
  <c r="P147" i="1"/>
  <c r="Q147" i="1" s="1"/>
  <c r="P148" i="1"/>
  <c r="Q148" i="1" s="1"/>
  <c r="P149" i="1"/>
  <c r="Q149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6" i="1"/>
  <c r="Q166" i="1" s="1"/>
  <c r="P167" i="1"/>
  <c r="Q167" i="1" s="1"/>
  <c r="P169" i="1"/>
  <c r="Q169" i="1" s="1"/>
  <c r="P172" i="1"/>
  <c r="Q172" i="1" s="1"/>
  <c r="P173" i="1"/>
  <c r="Q173" i="1" s="1"/>
  <c r="P174" i="1"/>
  <c r="Q174" i="1" s="1"/>
  <c r="P178" i="1"/>
  <c r="Q178" i="1" s="1"/>
  <c r="P180" i="1"/>
  <c r="Q180" i="1" s="1"/>
  <c r="P181" i="1"/>
  <c r="Q181" i="1" s="1"/>
  <c r="P182" i="1"/>
  <c r="Q182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8" i="1"/>
  <c r="Q228" i="1" s="1"/>
  <c r="P229" i="1"/>
  <c r="Q229" i="1" s="1"/>
  <c r="P233" i="1"/>
  <c r="Q233" i="1" s="1"/>
  <c r="P234" i="1"/>
  <c r="Q234" i="1" s="1"/>
  <c r="P235" i="1"/>
  <c r="Q235" i="1" s="1"/>
  <c r="P236" i="1"/>
  <c r="Q236" i="1" s="1"/>
  <c r="P240" i="1"/>
  <c r="Q240" i="1" s="1"/>
  <c r="P249" i="1"/>
  <c r="Q249" i="1" s="1"/>
  <c r="N12" i="1"/>
  <c r="O12" i="1" s="1"/>
  <c r="N13" i="1"/>
  <c r="O13" i="1" s="1"/>
  <c r="N14" i="1"/>
  <c r="O14" i="1" s="1"/>
  <c r="N15" i="1"/>
  <c r="O15" i="1" s="1"/>
  <c r="N20" i="1"/>
  <c r="O20" i="1" s="1"/>
  <c r="N21" i="1"/>
  <c r="O21" i="1" s="1"/>
  <c r="N22" i="1"/>
  <c r="O22" i="1" s="1"/>
  <c r="N31" i="1"/>
  <c r="O31" i="1" s="1"/>
  <c r="N32" i="1"/>
  <c r="O32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1" i="1"/>
  <c r="O41" i="1" s="1"/>
  <c r="N42" i="1"/>
  <c r="O42" i="1" s="1"/>
  <c r="N43" i="1"/>
  <c r="O43" i="1" s="1"/>
  <c r="N44" i="1"/>
  <c r="O44" i="1" s="1"/>
  <c r="N45" i="1"/>
  <c r="O45" i="1" s="1"/>
  <c r="N47" i="1"/>
  <c r="O47" i="1" s="1"/>
  <c r="N49" i="1"/>
  <c r="O49" i="1" s="1"/>
  <c r="N50" i="1"/>
  <c r="O50" i="1" s="1"/>
  <c r="N51" i="1"/>
  <c r="O51" i="1" s="1"/>
  <c r="N52" i="1"/>
  <c r="O52" i="1" s="1"/>
  <c r="N54" i="1"/>
  <c r="O54" i="1" s="1"/>
  <c r="N60" i="1"/>
  <c r="O60" i="1" s="1"/>
  <c r="N61" i="1"/>
  <c r="O61" i="1" s="1"/>
  <c r="N67" i="1"/>
  <c r="O67" i="1" s="1"/>
  <c r="N68" i="1"/>
  <c r="O68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7" i="1"/>
  <c r="O77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5" i="1"/>
  <c r="O95" i="1" s="1"/>
  <c r="N97" i="1"/>
  <c r="O97" i="1" s="1"/>
  <c r="N137" i="1"/>
  <c r="O137" i="1" s="1"/>
  <c r="N140" i="1"/>
  <c r="O140" i="1" s="1"/>
  <c r="N145" i="1"/>
  <c r="O145" i="1" s="1"/>
  <c r="N146" i="1"/>
  <c r="O146" i="1" s="1"/>
  <c r="N147" i="1"/>
  <c r="O147" i="1" s="1"/>
  <c r="N148" i="1"/>
  <c r="O148" i="1" s="1"/>
  <c r="N149" i="1"/>
  <c r="O149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6" i="1"/>
  <c r="O166" i="1" s="1"/>
  <c r="N167" i="1"/>
  <c r="O167" i="1" s="1"/>
  <c r="N169" i="1"/>
  <c r="O169" i="1" s="1"/>
  <c r="N172" i="1"/>
  <c r="O172" i="1" s="1"/>
  <c r="N173" i="1"/>
  <c r="O173" i="1" s="1"/>
  <c r="N174" i="1"/>
  <c r="O174" i="1" s="1"/>
  <c r="N178" i="1"/>
  <c r="O178" i="1" s="1"/>
  <c r="N180" i="1"/>
  <c r="O180" i="1" s="1"/>
  <c r="N181" i="1"/>
  <c r="O181" i="1" s="1"/>
  <c r="N182" i="1"/>
  <c r="O182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8" i="1"/>
  <c r="O228" i="1" s="1"/>
  <c r="N229" i="1"/>
  <c r="O229" i="1" s="1"/>
  <c r="N233" i="1"/>
  <c r="O233" i="1" s="1"/>
  <c r="N234" i="1"/>
  <c r="O234" i="1" s="1"/>
  <c r="N235" i="1"/>
  <c r="O235" i="1" s="1"/>
  <c r="N236" i="1"/>
  <c r="O236" i="1" s="1"/>
  <c r="N240" i="1"/>
  <c r="O240" i="1" s="1"/>
  <c r="N249" i="1"/>
  <c r="O249" i="1" s="1"/>
  <c r="L43" i="1"/>
  <c r="M43" i="1" s="1"/>
  <c r="L44" i="1"/>
  <c r="M44" i="1" s="1"/>
  <c r="L45" i="1"/>
  <c r="M45" i="1" s="1"/>
  <c r="L47" i="1"/>
  <c r="M47" i="1" s="1"/>
  <c r="L49" i="1"/>
  <c r="M49" i="1" s="1"/>
  <c r="L50" i="1"/>
  <c r="M50" i="1" s="1"/>
  <c r="L51" i="1"/>
  <c r="M51" i="1" s="1"/>
  <c r="L52" i="1"/>
  <c r="M52" i="1" s="1"/>
  <c r="L54" i="1"/>
  <c r="M54" i="1" s="1"/>
  <c r="L60" i="1"/>
  <c r="M60" i="1" s="1"/>
  <c r="L61" i="1"/>
  <c r="M61" i="1" s="1"/>
  <c r="L67" i="1"/>
  <c r="M67" i="1" s="1"/>
  <c r="L68" i="1"/>
  <c r="M68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7" i="1"/>
  <c r="M77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5" i="1"/>
  <c r="M95" i="1" s="1"/>
  <c r="L97" i="1"/>
  <c r="M97" i="1" s="1"/>
  <c r="L137" i="1"/>
  <c r="M137" i="1" s="1"/>
  <c r="L140" i="1"/>
  <c r="M140" i="1" s="1"/>
  <c r="L145" i="1"/>
  <c r="M145" i="1" s="1"/>
  <c r="L146" i="1"/>
  <c r="M146" i="1" s="1"/>
  <c r="L147" i="1"/>
  <c r="M147" i="1" s="1"/>
  <c r="L148" i="1"/>
  <c r="M148" i="1" s="1"/>
  <c r="L149" i="1"/>
  <c r="M149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6" i="1"/>
  <c r="M166" i="1" s="1"/>
  <c r="L167" i="1"/>
  <c r="M167" i="1" s="1"/>
  <c r="L169" i="1"/>
  <c r="M169" i="1" s="1"/>
  <c r="L172" i="1"/>
  <c r="M172" i="1" s="1"/>
  <c r="L173" i="1"/>
  <c r="M173" i="1" s="1"/>
  <c r="L174" i="1"/>
  <c r="M174" i="1" s="1"/>
  <c r="L178" i="1"/>
  <c r="M178" i="1" s="1"/>
  <c r="L180" i="1"/>
  <c r="M180" i="1" s="1"/>
  <c r="L181" i="1"/>
  <c r="M181" i="1" s="1"/>
  <c r="L182" i="1"/>
  <c r="M182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8" i="1"/>
  <c r="M228" i="1" s="1"/>
  <c r="L229" i="1"/>
  <c r="M229" i="1" s="1"/>
  <c r="L233" i="1"/>
  <c r="M233" i="1" s="1"/>
  <c r="L234" i="1"/>
  <c r="M234" i="1" s="1"/>
  <c r="L235" i="1"/>
  <c r="M235" i="1" s="1"/>
  <c r="L236" i="1"/>
  <c r="M236" i="1" s="1"/>
  <c r="L240" i="1"/>
  <c r="M240" i="1" s="1"/>
  <c r="L249" i="1"/>
  <c r="M249" i="1" s="1"/>
  <c r="L12" i="1"/>
  <c r="M12" i="1" s="1"/>
  <c r="L13" i="1"/>
  <c r="M13" i="1" s="1"/>
  <c r="L14" i="1"/>
  <c r="M14" i="1" s="1"/>
  <c r="L15" i="1"/>
  <c r="M15" i="1" s="1"/>
  <c r="L20" i="1"/>
  <c r="M20" i="1" s="1"/>
  <c r="L21" i="1"/>
  <c r="M21" i="1" s="1"/>
  <c r="L22" i="1"/>
  <c r="M22" i="1" s="1"/>
  <c r="L31" i="1"/>
  <c r="M31" i="1" s="1"/>
  <c r="L32" i="1"/>
  <c r="M32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1" i="1"/>
  <c r="M41" i="1" s="1"/>
  <c r="L42" i="1"/>
  <c r="M42" i="1" s="1"/>
  <c r="J227" i="1" l="1"/>
  <c r="K227" i="1"/>
  <c r="H21" i="1"/>
  <c r="H49" i="1"/>
  <c r="H42" i="1"/>
  <c r="H41" i="1"/>
  <c r="H14" i="1"/>
  <c r="H22" i="1"/>
  <c r="H39" i="1"/>
  <c r="H43" i="1"/>
  <c r="H47" i="1"/>
  <c r="H20" i="1"/>
  <c r="H31" i="1"/>
  <c r="H44" i="1"/>
  <c r="H45" i="1"/>
  <c r="H15" i="1"/>
</calcChain>
</file>

<file path=xl/sharedStrings.xml><?xml version="1.0" encoding="utf-8"?>
<sst xmlns="http://schemas.openxmlformats.org/spreadsheetml/2006/main" count="602" uniqueCount="319">
  <si>
    <t xml:space="preserve">E3 Saxo Classic WT vrijdag 27 maart 2026 </t>
  </si>
  <si>
    <t>km +</t>
  </si>
  <si>
    <t>Prov</t>
  </si>
  <si>
    <t>stad/ville/city</t>
  </si>
  <si>
    <t>km-</t>
  </si>
  <si>
    <t>km/h</t>
  </si>
  <si>
    <t>W-VL</t>
  </si>
  <si>
    <t>Harelbeke</t>
  </si>
  <si>
    <t>Officieuze Start</t>
  </si>
  <si>
    <t>a</t>
  </si>
  <si>
    <t>Stasegemsesteenweg</t>
  </si>
  <si>
    <t>b</t>
  </si>
  <si>
    <t>rondpunt RD</t>
  </si>
  <si>
    <t>Stasegemsestraat</t>
  </si>
  <si>
    <t>c</t>
  </si>
  <si>
    <t>RD</t>
  </si>
  <si>
    <t>Andries Pevernagestraat</t>
  </si>
  <si>
    <t>d</t>
  </si>
  <si>
    <t>Rondpunt Rechts</t>
  </si>
  <si>
    <t>Marktstraat N43</t>
  </si>
  <si>
    <t>e</t>
  </si>
  <si>
    <t>Gentstraat</t>
  </si>
  <si>
    <t>f</t>
  </si>
  <si>
    <t>Gentsesteenweg</t>
  </si>
  <si>
    <t>g</t>
  </si>
  <si>
    <t>Ringlaan N36 - E3 TUNNEL</t>
  </si>
  <si>
    <t xml:space="preserve">Officiële Start </t>
  </si>
  <si>
    <t xml:space="preserve">Gentsesteenweg N43 </t>
  </si>
  <si>
    <t xml:space="preserve">Na 3,2 km  Neutralisatie </t>
  </si>
  <si>
    <t>Waregem - Desselgem</t>
  </si>
  <si>
    <t>Rechts</t>
  </si>
  <si>
    <t>Sprietestraat - Desselgemsesteenweg</t>
  </si>
  <si>
    <t>Deerlijk</t>
  </si>
  <si>
    <t>Links</t>
  </si>
  <si>
    <t>Waregemstraat - Deerlijkseweg</t>
  </si>
  <si>
    <t>Waregem - Nieuwenhove</t>
  </si>
  <si>
    <t>Nieuwenhovestraat</t>
  </si>
  <si>
    <t>Platanendreef</t>
  </si>
  <si>
    <t>Blauwe Zwaanstraat</t>
  </si>
  <si>
    <t>Anzegem</t>
  </si>
  <si>
    <t>Ingooigemstraat - Brandgatstraat</t>
  </si>
  <si>
    <t>Engeldreef</t>
  </si>
  <si>
    <t>Vichtesteenweg</t>
  </si>
  <si>
    <t>RP- RD</t>
  </si>
  <si>
    <t>Heuntjesstraat</t>
  </si>
  <si>
    <t>O-VL</t>
  </si>
  <si>
    <t>Wortegem - Petegem</t>
  </si>
  <si>
    <t>Keerstraat</t>
  </si>
  <si>
    <t>Waregemseweg</t>
  </si>
  <si>
    <t>Oudenaardseweg N494</t>
  </si>
  <si>
    <t xml:space="preserve">Oudenaardseweg </t>
  </si>
  <si>
    <t>Oudenaarde</t>
  </si>
  <si>
    <t>Wortegemstraat</t>
  </si>
  <si>
    <t>Doornikse Heerweg</t>
  </si>
  <si>
    <t>Deinzestraat N454</t>
  </si>
  <si>
    <t>Westerring N60</t>
  </si>
  <si>
    <t>Rondpunt - RD</t>
  </si>
  <si>
    <t>Rondpunt - Rechts</t>
  </si>
  <si>
    <t>Graaf van Landastraat N441</t>
  </si>
  <si>
    <t>Oudenaarde - Eine</t>
  </si>
  <si>
    <t>Ohiostraat N441</t>
  </si>
  <si>
    <t>TREIN</t>
  </si>
  <si>
    <t xml:space="preserve">Spoorweg </t>
  </si>
  <si>
    <t>lijn 86 - ow 49 : 13.24 - 13.37</t>
  </si>
  <si>
    <t>Begin</t>
  </si>
  <si>
    <t>BEVOORRADING / RAVITAILLEMENT / FOOD SUPPLIES</t>
  </si>
  <si>
    <t>Oudenaarde - Ename</t>
  </si>
  <si>
    <t>Nederenamestraat</t>
  </si>
  <si>
    <t>Abdijstraat N46</t>
  </si>
  <si>
    <t>Beaucarnestraat N441</t>
  </si>
  <si>
    <t>1,2 km kassei</t>
  </si>
  <si>
    <t>Oudenaarde - Mater</t>
  </si>
  <si>
    <t>Zwijndries N441</t>
  </si>
  <si>
    <t>1   Katteberg</t>
  </si>
  <si>
    <t>750m - gem 6 % - max 11%</t>
  </si>
  <si>
    <t>Natendries N441</t>
  </si>
  <si>
    <t>Holleweg N441</t>
  </si>
  <si>
    <t>1,5 km kassei</t>
  </si>
  <si>
    <t>Horebeke</t>
  </si>
  <si>
    <t>Hauwaart N8</t>
  </si>
  <si>
    <t>FOOD en LITTER ZONE</t>
  </si>
  <si>
    <t>Horebeke - Sint Maria Horebeke</t>
  </si>
  <si>
    <t>Dorpstraat N454</t>
  </si>
  <si>
    <t>Broekestraat N454</t>
  </si>
  <si>
    <t>Zwalm - Sint Blasius Boekel</t>
  </si>
  <si>
    <t>Boekelbaan N454</t>
  </si>
  <si>
    <t>Zwalm - Roborst</t>
  </si>
  <si>
    <t>Zottegemsesteenweg N454</t>
  </si>
  <si>
    <t>Huttegemstraat</t>
  </si>
  <si>
    <t>Borstekouterstraat</t>
  </si>
  <si>
    <t>Lijn 89 - ow 52 : 13.41 - 13.46</t>
  </si>
  <si>
    <t xml:space="preserve">Zottegem - Velzeke </t>
  </si>
  <si>
    <t>Paddestraat</t>
  </si>
  <si>
    <t>kasseien</t>
  </si>
  <si>
    <t>Romeins Plein</t>
  </si>
  <si>
    <t>Zottegem - Strijpen</t>
  </si>
  <si>
    <t>Beugelstraat</t>
  </si>
  <si>
    <t>Strijpenplein</t>
  </si>
  <si>
    <t>Sint Andriesstraat N454</t>
  </si>
  <si>
    <t>Meire N454</t>
  </si>
  <si>
    <t>Meerlaan N462</t>
  </si>
  <si>
    <t>Lijn 89 - ow 45 : 13.43 - 13.45</t>
  </si>
  <si>
    <t>Zottegem - Kronegem</t>
  </si>
  <si>
    <t>Erwetegemstraat N462</t>
  </si>
  <si>
    <t>Links - Rechts</t>
  </si>
  <si>
    <t>Kloosterstraat - Smissenhoek N462</t>
  </si>
  <si>
    <t>Zottegem - Sint Maria Oudenhove</t>
  </si>
  <si>
    <t>Klemhoutstraat</t>
  </si>
  <si>
    <t>Lierde</t>
  </si>
  <si>
    <t>Spende</t>
  </si>
  <si>
    <t>RP - Links</t>
  </si>
  <si>
    <t>Neerstraat</t>
  </si>
  <si>
    <t>Steenweg N8</t>
  </si>
  <si>
    <t>Nieuwstraat - Kloosterstraat</t>
  </si>
  <si>
    <t>Opstaldries - Wassegemstraat</t>
  </si>
  <si>
    <t>Kruisstraat</t>
  </si>
  <si>
    <t>Pluimbroek</t>
  </si>
  <si>
    <t>Geraardsbergen</t>
  </si>
  <si>
    <t>Oudenaardsestraat N493</t>
  </si>
  <si>
    <t>Brakel - Parike</t>
  </si>
  <si>
    <t>Molenstraat</t>
  </si>
  <si>
    <t>Rondpunt RD</t>
  </si>
  <si>
    <t>Priemstraat</t>
  </si>
  <si>
    <t>LITTER ZONE</t>
  </si>
  <si>
    <t>Steenberg</t>
  </si>
  <si>
    <t>T rechts</t>
  </si>
  <si>
    <t>Muiterij</t>
  </si>
  <si>
    <t>Brakel - Everbeek</t>
  </si>
  <si>
    <t xml:space="preserve">Maandagstraat </t>
  </si>
  <si>
    <t>Maandagstraat - Motte</t>
  </si>
  <si>
    <t>HENEG</t>
  </si>
  <si>
    <t>Vloesberg - Flobecq</t>
  </si>
  <si>
    <t>Motte - Potterée</t>
  </si>
  <si>
    <t>Rue Georges Jouret</t>
  </si>
  <si>
    <t>Rue du Fresnoit</t>
  </si>
  <si>
    <t>Marais a Leau</t>
  </si>
  <si>
    <t>Géron</t>
  </si>
  <si>
    <t xml:space="preserve"> Paillart</t>
  </si>
  <si>
    <t>2   La Houppe</t>
  </si>
  <si>
    <t>1880m - gem 4,8% - max 10%</t>
  </si>
  <si>
    <t xml:space="preserve">D’hoppe </t>
  </si>
  <si>
    <t>T kruispunt links</t>
  </si>
  <si>
    <t>D'hoppe - Bosterijstraat</t>
  </si>
  <si>
    <t>Maarkedal - Schorisse</t>
  </si>
  <si>
    <t>Bosgatstraat - Kaperij</t>
  </si>
  <si>
    <t>Langestraat - Hofveldstraat N454</t>
  </si>
  <si>
    <t>Zottegemstraat N454</t>
  </si>
  <si>
    <t>Stene N454</t>
  </si>
  <si>
    <t>3   Berg ten Stene</t>
  </si>
  <si>
    <t>1300m - gem 5,2% - max 9%</t>
  </si>
  <si>
    <t>Heerweg N8</t>
  </si>
  <si>
    <t>Varent</t>
  </si>
  <si>
    <t>Maarkedal</t>
  </si>
  <si>
    <t>Schorissestraat - Maarkeweg N457</t>
  </si>
  <si>
    <t>Hasselstraat</t>
  </si>
  <si>
    <t>Hasselstraat - Hokelbeke - Kerkemstraat</t>
  </si>
  <si>
    <t>Drappendries - Vlaamse Ardennenstraat</t>
  </si>
  <si>
    <t xml:space="preserve">Links </t>
  </si>
  <si>
    <t>Hof ter Fiennestraat</t>
  </si>
  <si>
    <t>Maarkedal - Louise Marie</t>
  </si>
  <si>
    <t>Louise - Mariestraat N454</t>
  </si>
  <si>
    <t>Ronse</t>
  </si>
  <si>
    <t>Schorissesteenweg N454</t>
  </si>
  <si>
    <t>Koekamerstraat - Quatre Vents</t>
  </si>
  <si>
    <t>Ellezelles</t>
  </si>
  <si>
    <t>Ninoofsesteenweg N48</t>
  </si>
  <si>
    <t>Lijn 86 - ow 27 : 14.44 - 15.16</t>
  </si>
  <si>
    <t>RP rechts</t>
  </si>
  <si>
    <t>Bruul</t>
  </si>
  <si>
    <t>Stefaan-Modest Glorieuxlaan N48b</t>
  </si>
  <si>
    <t xml:space="preserve">Broeke </t>
  </si>
  <si>
    <t>Oudestraat</t>
  </si>
  <si>
    <t>4   Oude Kruisberg</t>
  </si>
  <si>
    <t>800m - gem 4,8% - max 9%</t>
  </si>
  <si>
    <t>Kruisstraat N60b</t>
  </si>
  <si>
    <t>BOTTLE ZONE</t>
  </si>
  <si>
    <t>Rondpunt rechts</t>
  </si>
  <si>
    <t>Zonnestraat N36</t>
  </si>
  <si>
    <t>korte bocht</t>
  </si>
  <si>
    <t>Ronse - Klijpe</t>
  </si>
  <si>
    <t>Rozenaaksesteenweg</t>
  </si>
  <si>
    <t>Karnemelkbeekstraat</t>
  </si>
  <si>
    <t>5   E3-COL Karnemelkbeekstr.</t>
  </si>
  <si>
    <t>1530m - gem 4,9% - max 18%</t>
  </si>
  <si>
    <t>Kluisbergen - Kwaremont</t>
  </si>
  <si>
    <t>Ronde van Vlaanderenstraat</t>
  </si>
  <si>
    <t>Ronse Baan N36</t>
  </si>
  <si>
    <t>Stationstraat N36</t>
  </si>
  <si>
    <t>Parklaan</t>
  </si>
  <si>
    <t>Brugzavel - Bruggestraat</t>
  </si>
  <si>
    <t>Keuzelingsstraat</t>
  </si>
  <si>
    <t>6  Keuzelingsstr - Oude Kwaremont</t>
  </si>
  <si>
    <t>2500m - gem 4,6% - max 9%</t>
  </si>
  <si>
    <t>Schilderstraat</t>
  </si>
  <si>
    <t>Zandstraat N425</t>
  </si>
  <si>
    <t>7   Hotondberg</t>
  </si>
  <si>
    <t>1200m - gem 4% - max 8%</t>
  </si>
  <si>
    <t>Hoogbergstraat</t>
  </si>
  <si>
    <t>Kluisbergen - Zulzeke</t>
  </si>
  <si>
    <t>Zulzekestraat</t>
  </si>
  <si>
    <t>Pladutsestraat</t>
  </si>
  <si>
    <t>Walkenaarsweg</t>
  </si>
  <si>
    <t>Kortekeer</t>
  </si>
  <si>
    <t>8   Kortekeer</t>
  </si>
  <si>
    <t>1000m - gem 6,4% - max 17%</t>
  </si>
  <si>
    <t>Maarkedal - Nukerke</t>
  </si>
  <si>
    <t>Heidje</t>
  </si>
  <si>
    <t>Nukerkestraat</t>
  </si>
  <si>
    <t>Nukerkeplein</t>
  </si>
  <si>
    <t>Boelaardstraat</t>
  </si>
  <si>
    <t xml:space="preserve">Ruitegem </t>
  </si>
  <si>
    <t>splitsing, gevaarlijke afdaling</t>
  </si>
  <si>
    <t xml:space="preserve">Mellinkstraat </t>
  </si>
  <si>
    <t xml:space="preserve">Ter poort </t>
  </si>
  <si>
    <t>Ter poort</t>
  </si>
  <si>
    <t>onder spoorweg</t>
  </si>
  <si>
    <t>Donderij</t>
  </si>
  <si>
    <t>Nederholbeekstraat</t>
  </si>
  <si>
    <t>Boitsbank</t>
  </si>
  <si>
    <t>taaienberg</t>
  </si>
  <si>
    <t>9   Taaienberg</t>
  </si>
  <si>
    <t>700m - gem 6,3% - max 16%</t>
  </si>
  <si>
    <t>Poesthem</t>
  </si>
  <si>
    <t>Aatse Heirweg</t>
  </si>
  <si>
    <t>Maarkedal - Kerkem</t>
  </si>
  <si>
    <t>Kerkemstraat</t>
  </si>
  <si>
    <t>Hokelbeke</t>
  </si>
  <si>
    <t xml:space="preserve">Maarkedal </t>
  </si>
  <si>
    <t>Maarkeweg N457</t>
  </si>
  <si>
    <t>Schorissestraat N457</t>
  </si>
  <si>
    <t>Varentstraat</t>
  </si>
  <si>
    <t>Maarkedal - Maarke Kerkem</t>
  </si>
  <si>
    <t>Kabuize</t>
  </si>
  <si>
    <t>Boigneberg</t>
  </si>
  <si>
    <t>10  Boigneberg</t>
  </si>
  <si>
    <t>1000m - gem 5,2% - max 12,3%</t>
  </si>
  <si>
    <t>Kapelleberg</t>
  </si>
  <si>
    <t>gevaarlijke afdaling</t>
  </si>
  <si>
    <t>Kokerellestraat</t>
  </si>
  <si>
    <t>Eikenberg</t>
  </si>
  <si>
    <t>11 Eikenberg</t>
  </si>
  <si>
    <t>1250m - gem 6,2% - max 10%</t>
  </si>
  <si>
    <t>Kerzelare N8</t>
  </si>
  <si>
    <t>Ommelozen Boom</t>
  </si>
  <si>
    <t>Ladeuzestraat</t>
  </si>
  <si>
    <t xml:space="preserve">Ladeuze </t>
  </si>
  <si>
    <t>Maarkendries N457</t>
  </si>
  <si>
    <t>Maalzaakstraat</t>
  </si>
  <si>
    <t>lijn 86 - ow 36 : 16.20</t>
  </si>
  <si>
    <t>Mariaborrestraat</t>
  </si>
  <si>
    <t>Ronseweg N60</t>
  </si>
  <si>
    <t>Elsstraat</t>
  </si>
  <si>
    <t>Oudenaarde - Melden</t>
  </si>
  <si>
    <t>Rotelenberg</t>
  </si>
  <si>
    <t>Meldenstraat</t>
  </si>
  <si>
    <t>Berchemweg N8</t>
  </si>
  <si>
    <t>Hevelweg</t>
  </si>
  <si>
    <t>Hevelweg - Neerhofstraat</t>
  </si>
  <si>
    <t>links</t>
  </si>
  <si>
    <t>Boelaertstraat</t>
  </si>
  <si>
    <t>Driesstraat</t>
  </si>
  <si>
    <t>Dalstraat</t>
  </si>
  <si>
    <t>Kosterstraat</t>
  </si>
  <si>
    <t>Kalverstraat</t>
  </si>
  <si>
    <t>12  Kapelberg</t>
  </si>
  <si>
    <t>750m - gem 7,1% - max 14%</t>
  </si>
  <si>
    <t>Ter Boekerstraat</t>
  </si>
  <si>
    <t>Lamontstraat</t>
  </si>
  <si>
    <t>Kalkovenstraat</t>
  </si>
  <si>
    <t>Middelloopstraat</t>
  </si>
  <si>
    <t>Paterbergstraat</t>
  </si>
  <si>
    <t>13  Paterberg</t>
  </si>
  <si>
    <t>400m - gem 12,9% - max 20,3%</t>
  </si>
  <si>
    <t xml:space="preserve">Stooktestraat </t>
  </si>
  <si>
    <t>Kluisbergen - Berchem</t>
  </si>
  <si>
    <t>Bruggestraat</t>
  </si>
  <si>
    <t>Broektestraat</t>
  </si>
  <si>
    <t>14  Oude Kwaremont</t>
  </si>
  <si>
    <t xml:space="preserve">2200m - gem 4% - max 11,6% </t>
  </si>
  <si>
    <t xml:space="preserve">Ronse Baan N36 </t>
  </si>
  <si>
    <t>Berchemstesteenweg N36</t>
  </si>
  <si>
    <t xml:space="preserve">Rozenaaksesteenweg </t>
  </si>
  <si>
    <t>De Klyte</t>
  </si>
  <si>
    <t>15  E3-COL Karnemelkbeekstr.</t>
  </si>
  <si>
    <t>1530m - 4,9% - max 18%</t>
  </si>
  <si>
    <t>Ronde Van Vlaanderenstraat</t>
  </si>
  <si>
    <t>Kerkstraat N36</t>
  </si>
  <si>
    <t>Brugstraat N8</t>
  </si>
  <si>
    <t>richting Kerkhove</t>
  </si>
  <si>
    <t>Avelgem - Kerkhove</t>
  </si>
  <si>
    <t>rondpunt rechts</t>
  </si>
  <si>
    <t xml:space="preserve">Oudenaardsesteenweg N453 </t>
  </si>
  <si>
    <t>Anzegem - Kaster</t>
  </si>
  <si>
    <t>Varent N382A</t>
  </si>
  <si>
    <t>Tiegemstraat N36</t>
  </si>
  <si>
    <t>Anzegem - Tiegem</t>
  </si>
  <si>
    <t>Kapellestraat N494</t>
  </si>
  <si>
    <t>EINDE BEVOORRADING</t>
  </si>
  <si>
    <t>16  Tiegemberg</t>
  </si>
  <si>
    <t>750m - gem 5,6% - max 9%</t>
  </si>
  <si>
    <t>Hellestraat</t>
  </si>
  <si>
    <t>Anzegem - Ingooigem</t>
  </si>
  <si>
    <t>Stijn Streuvelstraat N36</t>
  </si>
  <si>
    <t>Ingooigemstraat N36</t>
  </si>
  <si>
    <t>Anzegem - Vichte</t>
  </si>
  <si>
    <t>Peter Benoitstraat N36</t>
  </si>
  <si>
    <t>Harelbekestraat N36</t>
  </si>
  <si>
    <t>Vichtesteenweg N36</t>
  </si>
  <si>
    <t>Wafelstraat</t>
  </si>
  <si>
    <t>Klijtstraat</t>
  </si>
  <si>
    <t>Pontstraat</t>
  </si>
  <si>
    <t>Ringlaan N36</t>
  </si>
  <si>
    <t>Gentsesteenweg N43</t>
  </si>
  <si>
    <t>Gentsestraat N43</t>
  </si>
  <si>
    <t>Rondpunt links</t>
  </si>
  <si>
    <t>Gulden-Sporenstraat</t>
  </si>
  <si>
    <t>Berkenlaan</t>
  </si>
  <si>
    <t>Acacialaan</t>
  </si>
  <si>
    <t>AANKOMST / ARRIVÉE / 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</si>
</sst>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Calibri"/>
      <family val="2"/>
      <scheme val="minor"/>
    </font>
    <font>
      <sz val="11"/>
      <color rgb="FFCC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CC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 tint="0.249977111117893"/>
      <name val="Calibri"/>
      <family val="2"/>
      <scheme val="minor"/>
    </font>
    <font>
      <i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1" xfId="0" applyNumberForma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2" fontId="0" fillId="0" borderId="1" xfId="0" applyNumberFormat="1" applyBorder="1"/>
    <xf numFmtId="2" fontId="0" fillId="0" borderId="3" xfId="0" applyNumberFormat="1" applyBorder="1"/>
    <xf numFmtId="165" fontId="0" fillId="0" borderId="1" xfId="0" applyNumberFormat="1" applyBorder="1"/>
    <xf numFmtId="165" fontId="0" fillId="0" borderId="3" xfId="0" applyNumberForma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8" borderId="0" xfId="0" applyFill="1"/>
    <xf numFmtId="0" fontId="5" fillId="0" borderId="0" xfId="0" applyFont="1" applyAlignment="1">
      <alignment horizontal="center"/>
    </xf>
    <xf numFmtId="0" fontId="5" fillId="0" borderId="0" xfId="0" applyFont="1"/>
    <xf numFmtId="1" fontId="5" fillId="0" borderId="1" xfId="0" applyNumberFormat="1" applyFont="1" applyBorder="1"/>
    <xf numFmtId="1" fontId="5" fillId="0" borderId="2" xfId="0" applyNumberFormat="1" applyFont="1" applyBorder="1"/>
    <xf numFmtId="2" fontId="5" fillId="0" borderId="1" xfId="0" applyNumberFormat="1" applyFont="1" applyBorder="1"/>
    <xf numFmtId="165" fontId="5" fillId="0" borderId="1" xfId="0" applyNumberFormat="1" applyFont="1" applyBorder="1"/>
    <xf numFmtId="0" fontId="4" fillId="0" borderId="0" xfId="0" applyFont="1"/>
    <xf numFmtId="0" fontId="0" fillId="8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1" fontId="6" fillId="0" borderId="1" xfId="0" applyNumberFormat="1" applyFont="1" applyBorder="1"/>
    <xf numFmtId="1" fontId="6" fillId="0" borderId="2" xfId="0" applyNumberFormat="1" applyFont="1" applyBorder="1"/>
    <xf numFmtId="2" fontId="6" fillId="0" borderId="1" xfId="0" applyNumberFormat="1" applyFont="1" applyBorder="1"/>
    <xf numFmtId="165" fontId="6" fillId="0" borderId="1" xfId="0" applyNumberFormat="1" applyFont="1" applyBorder="1"/>
    <xf numFmtId="0" fontId="6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/>
    <xf numFmtId="0" fontId="0" fillId="6" borderId="0" xfId="0" applyFill="1"/>
    <xf numFmtId="0" fontId="7" fillId="6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7" fillId="6" borderId="0" xfId="0" applyFont="1" applyFill="1"/>
    <xf numFmtId="0" fontId="9" fillId="2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12" fillId="6" borderId="0" xfId="0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5" fontId="7" fillId="6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3" fillId="5" borderId="0" xfId="0" applyFont="1" applyFill="1"/>
    <xf numFmtId="0" fontId="14" fillId="5" borderId="0" xfId="0" applyFont="1" applyFill="1"/>
    <xf numFmtId="165" fontId="9" fillId="6" borderId="0" xfId="0" applyNumberFormat="1" applyFont="1" applyFill="1" applyAlignment="1">
      <alignment horizontal="center"/>
    </xf>
    <xf numFmtId="164" fontId="9" fillId="8" borderId="0" xfId="0" applyNumberFormat="1" applyFont="1" applyFill="1" applyAlignment="1">
      <alignment horizontal="center"/>
    </xf>
    <xf numFmtId="0" fontId="13" fillId="0" borderId="0" xfId="0" applyFont="1"/>
    <xf numFmtId="165" fontId="13" fillId="6" borderId="0" xfId="0" applyNumberFormat="1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7" fillId="0" borderId="0" xfId="0" applyFont="1"/>
    <xf numFmtId="165" fontId="15" fillId="6" borderId="0" xfId="0" applyNumberFormat="1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17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8" fillId="3" borderId="0" xfId="0" applyFont="1" applyFill="1"/>
    <xf numFmtId="0" fontId="7" fillId="3" borderId="0" xfId="0" applyFont="1" applyFill="1"/>
    <xf numFmtId="0" fontId="7" fillId="5" borderId="0" xfId="0" applyFont="1" applyFill="1"/>
    <xf numFmtId="0" fontId="8" fillId="5" borderId="0" xfId="0" applyFont="1" applyFill="1"/>
    <xf numFmtId="0" fontId="18" fillId="0" borderId="0" xfId="0" applyFont="1"/>
    <xf numFmtId="0" fontId="18" fillId="11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165" fontId="20" fillId="6" borderId="0" xfId="0" applyNumberFormat="1" applyFont="1" applyFill="1" applyAlignment="1">
      <alignment horizontal="center"/>
    </xf>
    <xf numFmtId="0" fontId="8" fillId="0" borderId="0" xfId="0" applyFont="1"/>
    <xf numFmtId="0" fontId="13" fillId="3" borderId="0" xfId="0" applyFont="1" applyFill="1"/>
    <xf numFmtId="0" fontId="14" fillId="3" borderId="0" xfId="0" applyFont="1" applyFill="1"/>
    <xf numFmtId="0" fontId="8" fillId="7" borderId="0" xfId="0" applyFont="1" applyFill="1"/>
    <xf numFmtId="0" fontId="8" fillId="4" borderId="0" xfId="0" applyFont="1" applyFill="1"/>
    <xf numFmtId="1" fontId="9" fillId="6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7" fillId="4" borderId="0" xfId="0" applyFont="1" applyFill="1"/>
    <xf numFmtId="0" fontId="13" fillId="4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0"/>
  <sheetViews>
    <sheetView tabSelected="1" topLeftCell="A237" zoomScale="110" zoomScaleNormal="110" workbookViewId="0">
      <selection activeCell="A70" sqref="A70:A249"/>
    </sheetView>
  </sheetViews>
  <sheetFormatPr defaultRowHeight="14.45"/>
  <cols>
    <col min="1" max="1" width="7.7109375" style="1" customWidth="1"/>
    <col min="2" max="2" width="8.85546875" style="32" customWidth="1"/>
    <col min="3" max="3" width="9" style="1" customWidth="1"/>
    <col min="4" max="4" width="40.85546875" customWidth="1"/>
    <col min="5" max="5" width="36" customWidth="1"/>
    <col min="6" max="6" width="41.85546875" customWidth="1"/>
    <col min="7" max="7" width="31.140625" customWidth="1"/>
    <col min="8" max="8" width="9.140625" style="34" customWidth="1"/>
    <col min="9" max="11" width="9.140625" style="23" customWidth="1"/>
    <col min="12" max="13" width="9.140625" hidden="1" customWidth="1"/>
    <col min="14" max="14" width="0.140625" hidden="1" customWidth="1"/>
    <col min="15" max="15" width="0.140625" customWidth="1"/>
    <col min="16" max="16" width="0.28515625" customWidth="1"/>
    <col min="17" max="17" width="0.42578125" hidden="1" customWidth="1"/>
    <col min="18" max="18" width="0.5703125" hidden="1" customWidth="1"/>
    <col min="19" max="20" width="9.140625" hidden="1" customWidth="1"/>
    <col min="21" max="21" width="1.42578125" hidden="1" customWidth="1"/>
    <col min="22" max="22" width="16.42578125" style="1" hidden="1" customWidth="1"/>
  </cols>
  <sheetData>
    <row r="1" spans="1:32" ht="18">
      <c r="B1" s="35"/>
      <c r="C1" s="36"/>
      <c r="D1" s="37"/>
      <c r="E1" s="38" t="s">
        <v>0</v>
      </c>
      <c r="F1" s="37"/>
      <c r="G1" s="37"/>
      <c r="H1" s="39"/>
      <c r="I1" s="40">
        <v>42</v>
      </c>
      <c r="J1" s="40">
        <v>45</v>
      </c>
      <c r="K1" s="40">
        <v>48</v>
      </c>
      <c r="V1" s="3"/>
    </row>
    <row r="2" spans="1:32" ht="18">
      <c r="B2" s="35" t="s">
        <v>1</v>
      </c>
      <c r="C2" s="36" t="s">
        <v>2</v>
      </c>
      <c r="D2" s="37" t="s">
        <v>3</v>
      </c>
      <c r="E2" s="37"/>
      <c r="F2" s="37"/>
      <c r="G2" s="37"/>
      <c r="H2" s="35" t="s">
        <v>4</v>
      </c>
      <c r="I2" s="40" t="s">
        <v>5</v>
      </c>
      <c r="J2" s="40" t="s">
        <v>5</v>
      </c>
      <c r="K2" s="40" t="s">
        <v>5</v>
      </c>
      <c r="V2" s="3"/>
    </row>
    <row r="3" spans="1:32" ht="18">
      <c r="B3" s="35"/>
      <c r="C3" s="41" t="s">
        <v>6</v>
      </c>
      <c r="D3" s="42" t="s">
        <v>7</v>
      </c>
      <c r="E3" s="42"/>
      <c r="F3" s="43" t="s">
        <v>8</v>
      </c>
      <c r="G3" s="42"/>
      <c r="H3" s="44"/>
      <c r="I3" s="45">
        <v>0.53125</v>
      </c>
      <c r="J3" s="45">
        <v>0.53125</v>
      </c>
      <c r="K3" s="45">
        <v>0.53125</v>
      </c>
      <c r="V3" s="3"/>
    </row>
    <row r="4" spans="1:32" ht="18">
      <c r="A4" s="1" t="s">
        <v>9</v>
      </c>
      <c r="B4" s="46">
        <v>0</v>
      </c>
      <c r="C4" s="47"/>
      <c r="D4" s="42"/>
      <c r="E4" s="42"/>
      <c r="F4" s="42" t="s">
        <v>10</v>
      </c>
      <c r="G4" s="42"/>
      <c r="H4" s="44"/>
      <c r="I4" s="45"/>
      <c r="J4" s="45"/>
      <c r="K4" s="45"/>
      <c r="V4" s="3"/>
    </row>
    <row r="5" spans="1:32" ht="18">
      <c r="A5" s="1" t="s">
        <v>11</v>
      </c>
      <c r="B5" s="46">
        <v>0.308</v>
      </c>
      <c r="C5" s="47"/>
      <c r="D5" s="42"/>
      <c r="E5" s="42" t="s">
        <v>12</v>
      </c>
      <c r="F5" s="42" t="s">
        <v>13</v>
      </c>
      <c r="G5" s="42"/>
      <c r="H5" s="44"/>
      <c r="I5" s="45"/>
      <c r="J5" s="45"/>
      <c r="K5" s="45"/>
      <c r="M5">
        <v>25</v>
      </c>
      <c r="V5" s="3"/>
    </row>
    <row r="6" spans="1:32" ht="18">
      <c r="A6" s="1" t="s">
        <v>14</v>
      </c>
      <c r="B6" s="46">
        <v>0.80200000000000005</v>
      </c>
      <c r="C6" s="47"/>
      <c r="D6" s="42"/>
      <c r="E6" s="42" t="s">
        <v>15</v>
      </c>
      <c r="F6" s="42" t="s">
        <v>16</v>
      </c>
      <c r="G6" s="42"/>
      <c r="H6" s="44"/>
      <c r="I6" s="45"/>
      <c r="J6" s="45"/>
      <c r="K6" s="45"/>
      <c r="V6" s="3"/>
    </row>
    <row r="7" spans="1:32" ht="18">
      <c r="A7" s="1" t="s">
        <v>17</v>
      </c>
      <c r="B7" s="46">
        <v>1.1100000000000001</v>
      </c>
      <c r="C7" s="47"/>
      <c r="D7" s="42"/>
      <c r="E7" s="42" t="s">
        <v>18</v>
      </c>
      <c r="F7" s="42" t="s">
        <v>19</v>
      </c>
      <c r="G7" s="42"/>
      <c r="H7" s="44"/>
      <c r="I7" s="45"/>
      <c r="J7" s="45"/>
      <c r="K7" s="45"/>
      <c r="V7" s="3"/>
    </row>
    <row r="8" spans="1:32" ht="18">
      <c r="A8" s="1" t="s">
        <v>20</v>
      </c>
      <c r="B8" s="46">
        <v>1.6</v>
      </c>
      <c r="C8" s="47"/>
      <c r="D8" s="42"/>
      <c r="E8" s="42" t="s">
        <v>15</v>
      </c>
      <c r="F8" s="42" t="s">
        <v>21</v>
      </c>
      <c r="G8" s="42"/>
      <c r="H8" s="44"/>
      <c r="I8" s="45"/>
      <c r="J8" s="45"/>
      <c r="K8" s="45"/>
      <c r="V8" s="3"/>
    </row>
    <row r="9" spans="1:32" ht="18">
      <c r="A9" s="1" t="s">
        <v>22</v>
      </c>
      <c r="B9" s="46">
        <v>2.1</v>
      </c>
      <c r="C9" s="47"/>
      <c r="D9" s="42"/>
      <c r="E9" s="42" t="s">
        <v>15</v>
      </c>
      <c r="F9" s="42" t="s">
        <v>23</v>
      </c>
      <c r="G9" s="42"/>
      <c r="H9" s="44"/>
      <c r="I9" s="45"/>
      <c r="J9" s="45"/>
      <c r="K9" s="45"/>
      <c r="V9" s="3"/>
    </row>
    <row r="10" spans="1:32" ht="18">
      <c r="A10" s="1" t="s">
        <v>24</v>
      </c>
      <c r="B10" s="46">
        <v>2.8</v>
      </c>
      <c r="C10" s="47"/>
      <c r="D10" s="42"/>
      <c r="E10" s="42" t="s">
        <v>15</v>
      </c>
      <c r="F10" s="42" t="s">
        <v>25</v>
      </c>
      <c r="G10" s="42"/>
      <c r="H10" s="44"/>
      <c r="I10" s="45"/>
      <c r="J10" s="45"/>
      <c r="K10" s="45"/>
      <c r="V10" s="3">
        <v>28</v>
      </c>
    </row>
    <row r="11" spans="1:32" s="16" customFormat="1" ht="18">
      <c r="A11" s="24">
        <v>1</v>
      </c>
      <c r="B11" s="46">
        <v>0</v>
      </c>
      <c r="C11" s="47"/>
      <c r="D11" s="48"/>
      <c r="E11" s="49" t="s">
        <v>26</v>
      </c>
      <c r="F11" s="49" t="s">
        <v>27</v>
      </c>
      <c r="G11" s="49" t="s">
        <v>28</v>
      </c>
      <c r="H11" s="50">
        <v>208.5</v>
      </c>
      <c r="I11" s="45">
        <v>0.53611111111111109</v>
      </c>
      <c r="J11" s="45">
        <f>I11</f>
        <v>0.53611111111111109</v>
      </c>
      <c r="K11" s="45">
        <f>I11</f>
        <v>0.53611111111111109</v>
      </c>
      <c r="L11"/>
      <c r="M11" s="79">
        <v>11</v>
      </c>
      <c r="N11"/>
      <c r="O11"/>
      <c r="P11"/>
      <c r="Q11"/>
      <c r="R11" s="2"/>
      <c r="S11"/>
      <c r="T11"/>
      <c r="U11"/>
      <c r="V11" s="3"/>
      <c r="W11"/>
      <c r="X11"/>
      <c r="Y11"/>
      <c r="Z11"/>
      <c r="AA11"/>
      <c r="AB11"/>
      <c r="AC11"/>
      <c r="AD11"/>
      <c r="AE11"/>
      <c r="AF11"/>
    </row>
    <row r="12" spans="1:32" ht="18">
      <c r="A12" s="1">
        <v>2</v>
      </c>
      <c r="B12" s="46">
        <v>2.8</v>
      </c>
      <c r="C12" s="47"/>
      <c r="D12" s="52" t="s">
        <v>29</v>
      </c>
      <c r="E12" s="52" t="s">
        <v>30</v>
      </c>
      <c r="F12" s="52" t="s">
        <v>31</v>
      </c>
      <c r="G12" s="52"/>
      <c r="H12" s="50">
        <f t="shared" ref="H12:H37" si="0">$H$11-B12</f>
        <v>205.7</v>
      </c>
      <c r="I12" s="45" t="str">
        <f t="shared" ref="I12:I37" si="1">TEXT(((B12/$I$1)/24)+$I$11,"u:mm")</f>
        <v>12:56</v>
      </c>
      <c r="J12" s="45" t="str">
        <f t="shared" ref="J12:J37" si="2">TEXT(((B12/$J$1)/24)+$J$11,"u:mm")</f>
        <v>12:55</v>
      </c>
      <c r="K12" s="45" t="str">
        <f t="shared" ref="K12:K37" si="3">TEXT(((B12/$K$1)/24)+$K$11,"u:mm")</f>
        <v>12:55</v>
      </c>
      <c r="L12" s="4">
        <f t="shared" ref="L12:L27" si="4">(B12/$I$1)*60</f>
        <v>4</v>
      </c>
      <c r="M12" s="5">
        <f t="shared" ref="M12:M34" si="5">L12+$M$11</f>
        <v>15</v>
      </c>
      <c r="N12" s="8">
        <f t="shared" ref="N12:N27" si="6">(B12/$J$1)*60</f>
        <v>3.7333333333333334</v>
      </c>
      <c r="O12" s="5">
        <f t="shared" ref="O12:O36" si="7">N12+$M$11</f>
        <v>14.733333333333334</v>
      </c>
      <c r="P12" s="10">
        <f t="shared" ref="P12:P27" si="8">(B12/$K$1)*60</f>
        <v>3.4999999999999996</v>
      </c>
      <c r="Q12" s="5">
        <f t="shared" ref="Q12:Q40" si="9">P12+$M$11</f>
        <v>14.5</v>
      </c>
      <c r="R12" s="2"/>
      <c r="V12" s="3"/>
    </row>
    <row r="13" spans="1:32" s="18" customFormat="1" ht="18">
      <c r="A13" s="17">
        <v>3</v>
      </c>
      <c r="B13" s="53">
        <v>5.4</v>
      </c>
      <c r="C13" s="54"/>
      <c r="D13" s="52" t="s">
        <v>32</v>
      </c>
      <c r="E13" s="52" t="s">
        <v>33</v>
      </c>
      <c r="F13" s="52" t="s">
        <v>34</v>
      </c>
      <c r="G13" s="52"/>
      <c r="H13" s="50">
        <f t="shared" si="0"/>
        <v>203.1</v>
      </c>
      <c r="I13" s="45" t="str">
        <f t="shared" si="1"/>
        <v>12:59</v>
      </c>
      <c r="J13" s="45" t="str">
        <f t="shared" si="2"/>
        <v>12:59</v>
      </c>
      <c r="K13" s="45" t="str">
        <f t="shared" si="3"/>
        <v>12:58</v>
      </c>
      <c r="L13" s="19">
        <f t="shared" si="4"/>
        <v>7.7142857142857153</v>
      </c>
      <c r="M13" s="20">
        <f t="shared" si="5"/>
        <v>18.714285714285715</v>
      </c>
      <c r="N13" s="21">
        <f t="shared" si="6"/>
        <v>7.2</v>
      </c>
      <c r="O13" s="20">
        <f t="shared" si="7"/>
        <v>18.2</v>
      </c>
      <c r="P13" s="22">
        <f t="shared" si="8"/>
        <v>6.75</v>
      </c>
      <c r="Q13" s="20">
        <f t="shared" si="9"/>
        <v>17.75</v>
      </c>
      <c r="V13" s="17"/>
    </row>
    <row r="14" spans="1:32" ht="18">
      <c r="A14" s="1">
        <v>4</v>
      </c>
      <c r="B14" s="53">
        <v>7.1</v>
      </c>
      <c r="C14" s="47"/>
      <c r="D14" s="52" t="s">
        <v>35</v>
      </c>
      <c r="E14" s="52" t="s">
        <v>30</v>
      </c>
      <c r="F14" s="52" t="s">
        <v>36</v>
      </c>
      <c r="G14" s="52"/>
      <c r="H14" s="50">
        <f t="shared" si="0"/>
        <v>201.4</v>
      </c>
      <c r="I14" s="45" t="str">
        <f t="shared" si="1"/>
        <v>13:02</v>
      </c>
      <c r="J14" s="45" t="str">
        <f t="shared" si="2"/>
        <v>13:01</v>
      </c>
      <c r="K14" s="45" t="str">
        <f t="shared" si="3"/>
        <v>13:00</v>
      </c>
      <c r="L14" s="4">
        <f t="shared" si="4"/>
        <v>10.142857142857142</v>
      </c>
      <c r="M14" s="5">
        <f t="shared" si="5"/>
        <v>21.142857142857142</v>
      </c>
      <c r="N14" s="8">
        <f t="shared" si="6"/>
        <v>9.4666666666666668</v>
      </c>
      <c r="O14" s="5">
        <f t="shared" si="7"/>
        <v>20.466666666666669</v>
      </c>
      <c r="P14" s="10">
        <f t="shared" si="8"/>
        <v>8.875</v>
      </c>
      <c r="Q14" s="5">
        <f t="shared" si="9"/>
        <v>19.875</v>
      </c>
      <c r="R14" s="2"/>
      <c r="V14" s="3"/>
    </row>
    <row r="15" spans="1:32" ht="18">
      <c r="A15" s="1">
        <v>5</v>
      </c>
      <c r="B15" s="53">
        <v>7.6</v>
      </c>
      <c r="C15" s="47"/>
      <c r="D15" s="52"/>
      <c r="E15" s="52" t="s">
        <v>33</v>
      </c>
      <c r="F15" s="52" t="s">
        <v>37</v>
      </c>
      <c r="G15" s="52"/>
      <c r="H15" s="50">
        <f t="shared" si="0"/>
        <v>200.9</v>
      </c>
      <c r="I15" s="45" t="str">
        <f t="shared" si="1"/>
        <v>13:02</v>
      </c>
      <c r="J15" s="45" t="str">
        <f t="shared" si="2"/>
        <v>13:02</v>
      </c>
      <c r="K15" s="45" t="str">
        <f t="shared" si="3"/>
        <v>13:01</v>
      </c>
      <c r="L15" s="4">
        <f t="shared" si="4"/>
        <v>10.857142857142858</v>
      </c>
      <c r="M15" s="5">
        <f t="shared" si="5"/>
        <v>21.857142857142858</v>
      </c>
      <c r="N15" s="8">
        <f t="shared" si="6"/>
        <v>10.133333333333333</v>
      </c>
      <c r="O15" s="5">
        <f t="shared" si="7"/>
        <v>21.133333333333333</v>
      </c>
      <c r="P15" s="10">
        <f t="shared" si="8"/>
        <v>9.5</v>
      </c>
      <c r="Q15" s="5">
        <f t="shared" si="9"/>
        <v>20.5</v>
      </c>
      <c r="R15" s="2"/>
      <c r="V15" s="3"/>
    </row>
    <row r="16" spans="1:32" ht="18">
      <c r="A16" s="1">
        <v>6</v>
      </c>
      <c r="B16" s="53">
        <v>7.7</v>
      </c>
      <c r="C16" s="47"/>
      <c r="D16" s="52"/>
      <c r="E16" s="52" t="s">
        <v>30</v>
      </c>
      <c r="F16" s="52" t="s">
        <v>38</v>
      </c>
      <c r="G16" s="52"/>
      <c r="H16" s="50">
        <f t="shared" si="0"/>
        <v>200.8</v>
      </c>
      <c r="I16" s="45" t="str">
        <f t="shared" si="1"/>
        <v>13:03</v>
      </c>
      <c r="J16" s="45" t="str">
        <f t="shared" si="2"/>
        <v>13:02</v>
      </c>
      <c r="K16" s="45" t="str">
        <f t="shared" si="3"/>
        <v>13:01</v>
      </c>
      <c r="L16" s="4">
        <f t="shared" si="4"/>
        <v>11</v>
      </c>
      <c r="M16" s="5">
        <f t="shared" si="5"/>
        <v>22</v>
      </c>
      <c r="N16" s="8">
        <f t="shared" si="6"/>
        <v>10.266666666666666</v>
      </c>
      <c r="O16" s="5">
        <f t="shared" si="7"/>
        <v>21.266666666666666</v>
      </c>
      <c r="P16" s="10">
        <f t="shared" si="8"/>
        <v>9.625</v>
      </c>
      <c r="Q16" s="5">
        <f t="shared" si="9"/>
        <v>20.625</v>
      </c>
      <c r="R16" s="2"/>
      <c r="V16" s="3"/>
    </row>
    <row r="17" spans="1:22" ht="18">
      <c r="A17" s="1">
        <v>7</v>
      </c>
      <c r="B17" s="53">
        <v>8.9</v>
      </c>
      <c r="C17" s="47"/>
      <c r="D17" s="52" t="s">
        <v>39</v>
      </c>
      <c r="E17" s="52" t="s">
        <v>15</v>
      </c>
      <c r="F17" s="52" t="s">
        <v>40</v>
      </c>
      <c r="G17" s="52"/>
      <c r="H17" s="50">
        <f t="shared" si="0"/>
        <v>199.6</v>
      </c>
      <c r="I17" s="45" t="str">
        <f t="shared" si="1"/>
        <v>13:04</v>
      </c>
      <c r="J17" s="45" t="str">
        <f t="shared" si="2"/>
        <v>13:03</v>
      </c>
      <c r="K17" s="45" t="str">
        <f t="shared" si="3"/>
        <v>13:03</v>
      </c>
      <c r="L17" s="4">
        <f t="shared" si="4"/>
        <v>12.714285714285714</v>
      </c>
      <c r="M17" s="5">
        <f t="shared" si="5"/>
        <v>23.714285714285715</v>
      </c>
      <c r="N17" s="8">
        <f t="shared" si="6"/>
        <v>11.866666666666667</v>
      </c>
      <c r="O17" s="5">
        <f t="shared" si="7"/>
        <v>22.866666666666667</v>
      </c>
      <c r="P17" s="10">
        <f t="shared" si="8"/>
        <v>11.125</v>
      </c>
      <c r="Q17" s="5">
        <f t="shared" si="9"/>
        <v>22.125</v>
      </c>
      <c r="R17" s="2"/>
      <c r="V17" s="3"/>
    </row>
    <row r="18" spans="1:22" ht="18">
      <c r="A18" s="1">
        <v>8</v>
      </c>
      <c r="B18" s="53">
        <v>10.3</v>
      </c>
      <c r="C18" s="47"/>
      <c r="D18" s="52"/>
      <c r="E18" s="52" t="s">
        <v>30</v>
      </c>
      <c r="F18" s="52" t="s">
        <v>41</v>
      </c>
      <c r="G18" s="52"/>
      <c r="H18" s="50">
        <f t="shared" si="0"/>
        <v>198.2</v>
      </c>
      <c r="I18" s="45" t="str">
        <f t="shared" si="1"/>
        <v>13:06</v>
      </c>
      <c r="J18" s="45" t="str">
        <f t="shared" si="2"/>
        <v>13:05</v>
      </c>
      <c r="K18" s="45" t="str">
        <f t="shared" si="3"/>
        <v>13:04</v>
      </c>
      <c r="L18" s="4">
        <f t="shared" si="4"/>
        <v>14.714285714285715</v>
      </c>
      <c r="M18" s="5">
        <f t="shared" si="5"/>
        <v>25.714285714285715</v>
      </c>
      <c r="N18" s="8">
        <f t="shared" si="6"/>
        <v>13.733333333333334</v>
      </c>
      <c r="O18" s="5">
        <f t="shared" si="7"/>
        <v>24.733333333333334</v>
      </c>
      <c r="P18" s="10">
        <f t="shared" si="8"/>
        <v>12.875</v>
      </c>
      <c r="Q18" s="5">
        <f t="shared" si="9"/>
        <v>23.875</v>
      </c>
      <c r="R18" s="2"/>
      <c r="V18" s="3"/>
    </row>
    <row r="19" spans="1:22" ht="18">
      <c r="A19" s="25">
        <v>9</v>
      </c>
      <c r="B19" s="53">
        <v>11.1</v>
      </c>
      <c r="C19" s="47"/>
      <c r="D19" s="52"/>
      <c r="E19" s="52" t="s">
        <v>33</v>
      </c>
      <c r="F19" s="52" t="s">
        <v>42</v>
      </c>
      <c r="G19" s="52"/>
      <c r="H19" s="50">
        <f t="shared" si="0"/>
        <v>197.4</v>
      </c>
      <c r="I19" s="45" t="str">
        <f t="shared" si="1"/>
        <v>13:07</v>
      </c>
      <c r="J19" s="45" t="str">
        <f t="shared" si="2"/>
        <v>13:06</v>
      </c>
      <c r="K19" s="45" t="str">
        <f t="shared" si="3"/>
        <v>13:05</v>
      </c>
      <c r="L19" s="4">
        <f t="shared" si="4"/>
        <v>15.857142857142858</v>
      </c>
      <c r="M19" s="5">
        <f t="shared" si="5"/>
        <v>26.857142857142858</v>
      </c>
      <c r="N19" s="8">
        <f t="shared" si="6"/>
        <v>14.799999999999999</v>
      </c>
      <c r="O19" s="5">
        <f t="shared" si="7"/>
        <v>25.799999999999997</v>
      </c>
      <c r="P19" s="10">
        <f t="shared" si="8"/>
        <v>13.874999999999998</v>
      </c>
      <c r="Q19" s="5">
        <f t="shared" si="9"/>
        <v>24.875</v>
      </c>
      <c r="R19" s="2"/>
      <c r="V19" s="3"/>
    </row>
    <row r="20" spans="1:22" ht="18">
      <c r="A20" s="1">
        <v>10</v>
      </c>
      <c r="B20" s="53">
        <v>14.2</v>
      </c>
      <c r="C20" s="47"/>
      <c r="D20" s="52"/>
      <c r="E20" s="52" t="s">
        <v>43</v>
      </c>
      <c r="F20" s="52" t="s">
        <v>44</v>
      </c>
      <c r="G20" s="52"/>
      <c r="H20" s="50">
        <f t="shared" si="0"/>
        <v>194.3</v>
      </c>
      <c r="I20" s="45" t="str">
        <f t="shared" si="1"/>
        <v>13:12</v>
      </c>
      <c r="J20" s="45" t="str">
        <f t="shared" si="2"/>
        <v>13:10</v>
      </c>
      <c r="K20" s="45" t="str">
        <f t="shared" si="3"/>
        <v>13:09</v>
      </c>
      <c r="L20" s="4">
        <f t="shared" si="4"/>
        <v>20.285714285714285</v>
      </c>
      <c r="M20" s="5">
        <f t="shared" si="5"/>
        <v>31.285714285714285</v>
      </c>
      <c r="N20" s="8">
        <f t="shared" si="6"/>
        <v>18.933333333333334</v>
      </c>
      <c r="O20" s="5">
        <f t="shared" si="7"/>
        <v>29.933333333333334</v>
      </c>
      <c r="P20" s="10">
        <f t="shared" si="8"/>
        <v>17.75</v>
      </c>
      <c r="Q20" s="5">
        <f t="shared" si="9"/>
        <v>28.75</v>
      </c>
      <c r="R20" s="2"/>
      <c r="V20" s="3"/>
    </row>
    <row r="21" spans="1:22" ht="18">
      <c r="A21" s="1">
        <v>11</v>
      </c>
      <c r="B21" s="53">
        <v>15.9</v>
      </c>
      <c r="C21" s="55" t="s">
        <v>45</v>
      </c>
      <c r="D21" s="52" t="s">
        <v>46</v>
      </c>
      <c r="E21" s="52" t="s">
        <v>15</v>
      </c>
      <c r="F21" s="52" t="s">
        <v>47</v>
      </c>
      <c r="G21" s="52"/>
      <c r="H21" s="50">
        <f t="shared" si="0"/>
        <v>192.6</v>
      </c>
      <c r="I21" s="45" t="str">
        <f t="shared" si="1"/>
        <v>13:14</v>
      </c>
      <c r="J21" s="45" t="str">
        <f t="shared" si="2"/>
        <v>13:13</v>
      </c>
      <c r="K21" s="45" t="str">
        <f t="shared" si="3"/>
        <v>13:11</v>
      </c>
      <c r="L21" s="4">
        <f t="shared" si="4"/>
        <v>22.714285714285715</v>
      </c>
      <c r="M21" s="5">
        <f t="shared" si="5"/>
        <v>33.714285714285715</v>
      </c>
      <c r="N21" s="8">
        <f t="shared" si="6"/>
        <v>21.2</v>
      </c>
      <c r="O21" s="5">
        <f t="shared" si="7"/>
        <v>32.200000000000003</v>
      </c>
      <c r="P21" s="10">
        <f t="shared" si="8"/>
        <v>19.875</v>
      </c>
      <c r="Q21" s="5">
        <f t="shared" si="9"/>
        <v>30.875</v>
      </c>
      <c r="R21" s="2"/>
      <c r="V21" s="3"/>
    </row>
    <row r="22" spans="1:22" ht="18">
      <c r="A22" s="1">
        <v>12</v>
      </c>
      <c r="B22" s="53">
        <v>16.8</v>
      </c>
      <c r="C22" s="55"/>
      <c r="D22" s="56"/>
      <c r="E22" s="56" t="s">
        <v>30</v>
      </c>
      <c r="F22" s="52" t="s">
        <v>48</v>
      </c>
      <c r="G22" s="56"/>
      <c r="H22" s="50">
        <f t="shared" si="0"/>
        <v>191.7</v>
      </c>
      <c r="I22" s="45" t="str">
        <f t="shared" si="1"/>
        <v>13:16</v>
      </c>
      <c r="J22" s="45" t="str">
        <f t="shared" si="2"/>
        <v>13:14</v>
      </c>
      <c r="K22" s="45" t="str">
        <f t="shared" si="3"/>
        <v>13:13</v>
      </c>
      <c r="L22" s="4">
        <f t="shared" si="4"/>
        <v>24</v>
      </c>
      <c r="M22" s="5">
        <f t="shared" si="5"/>
        <v>35</v>
      </c>
      <c r="N22" s="8">
        <f t="shared" si="6"/>
        <v>22.400000000000002</v>
      </c>
      <c r="O22" s="5">
        <f t="shared" si="7"/>
        <v>33.400000000000006</v>
      </c>
      <c r="P22" s="10">
        <f t="shared" si="8"/>
        <v>21.000000000000004</v>
      </c>
      <c r="Q22" s="5">
        <f t="shared" si="9"/>
        <v>32</v>
      </c>
      <c r="R22" s="2"/>
      <c r="V22" s="3"/>
    </row>
    <row r="23" spans="1:22" s="26" customFormat="1" ht="21.75" customHeight="1">
      <c r="A23" s="1">
        <v>13</v>
      </c>
      <c r="B23" s="57">
        <v>17.899999999999999</v>
      </c>
      <c r="C23" s="58"/>
      <c r="D23" s="59"/>
      <c r="E23" s="52" t="s">
        <v>33</v>
      </c>
      <c r="F23" s="52" t="s">
        <v>49</v>
      </c>
      <c r="G23" s="60"/>
      <c r="H23" s="50">
        <f t="shared" si="0"/>
        <v>190.6</v>
      </c>
      <c r="I23" s="51" t="str">
        <f t="shared" si="1"/>
        <v>13:17</v>
      </c>
      <c r="J23" s="45" t="str">
        <f t="shared" si="2"/>
        <v>13:15</v>
      </c>
      <c r="K23" s="45" t="str">
        <f t="shared" si="3"/>
        <v>13:14</v>
      </c>
      <c r="L23" s="27">
        <f t="shared" si="4"/>
        <v>25.571428571428569</v>
      </c>
      <c r="M23" s="28">
        <f t="shared" si="5"/>
        <v>36.571428571428569</v>
      </c>
      <c r="N23" s="29">
        <f t="shared" si="6"/>
        <v>23.866666666666664</v>
      </c>
      <c r="O23" s="28">
        <f t="shared" si="7"/>
        <v>34.86666666666666</v>
      </c>
      <c r="P23" s="30">
        <f t="shared" si="8"/>
        <v>22.374999999999996</v>
      </c>
      <c r="Q23" s="28">
        <f t="shared" si="9"/>
        <v>33.375</v>
      </c>
      <c r="V23" s="31"/>
    </row>
    <row r="24" spans="1:22" ht="18">
      <c r="A24" s="1">
        <v>14</v>
      </c>
      <c r="B24" s="53">
        <v>18.7</v>
      </c>
      <c r="C24" s="61"/>
      <c r="D24" s="56"/>
      <c r="E24" s="52" t="s">
        <v>15</v>
      </c>
      <c r="F24" s="52" t="s">
        <v>50</v>
      </c>
      <c r="G24" s="56"/>
      <c r="H24" s="50">
        <f t="shared" si="0"/>
        <v>189.8</v>
      </c>
      <c r="I24" s="45" t="str">
        <f t="shared" si="1"/>
        <v>13:18</v>
      </c>
      <c r="J24" s="45" t="str">
        <f t="shared" si="2"/>
        <v>13:16</v>
      </c>
      <c r="K24" s="45" t="str">
        <f t="shared" si="3"/>
        <v>13:15</v>
      </c>
      <c r="L24" s="4">
        <f t="shared" si="4"/>
        <v>26.714285714285712</v>
      </c>
      <c r="M24" s="5">
        <f t="shared" si="5"/>
        <v>37.714285714285708</v>
      </c>
      <c r="N24" s="8">
        <f t="shared" si="6"/>
        <v>24.933333333333334</v>
      </c>
      <c r="O24" s="5">
        <f t="shared" si="7"/>
        <v>35.933333333333337</v>
      </c>
      <c r="P24" s="10">
        <f t="shared" si="8"/>
        <v>23.375</v>
      </c>
      <c r="Q24" s="5">
        <f t="shared" si="9"/>
        <v>34.375</v>
      </c>
      <c r="R24" s="2"/>
      <c r="V24" s="3"/>
    </row>
    <row r="25" spans="1:22" ht="18">
      <c r="A25" s="1">
        <v>15</v>
      </c>
      <c r="B25" s="53">
        <v>22.4</v>
      </c>
      <c r="C25" s="58"/>
      <c r="D25" s="56" t="s">
        <v>51</v>
      </c>
      <c r="E25" s="52" t="s">
        <v>15</v>
      </c>
      <c r="F25" s="52" t="s">
        <v>52</v>
      </c>
      <c r="G25" s="56"/>
      <c r="H25" s="50">
        <f t="shared" si="0"/>
        <v>186.1</v>
      </c>
      <c r="I25" s="45" t="str">
        <f t="shared" si="1"/>
        <v>13:24</v>
      </c>
      <c r="J25" s="45" t="str">
        <f t="shared" si="2"/>
        <v>13:21</v>
      </c>
      <c r="K25" s="45" t="str">
        <f t="shared" si="3"/>
        <v>13:20</v>
      </c>
      <c r="L25" s="4">
        <f t="shared" si="4"/>
        <v>32</v>
      </c>
      <c r="M25" s="5">
        <f t="shared" si="5"/>
        <v>43</v>
      </c>
      <c r="N25" s="8">
        <f t="shared" si="6"/>
        <v>29.866666666666667</v>
      </c>
      <c r="O25" s="5">
        <f t="shared" si="7"/>
        <v>40.866666666666667</v>
      </c>
      <c r="P25" s="10">
        <f t="shared" si="8"/>
        <v>27.999999999999996</v>
      </c>
      <c r="Q25" s="5">
        <f t="shared" si="9"/>
        <v>39</v>
      </c>
      <c r="R25" s="2"/>
      <c r="V25" s="3"/>
    </row>
    <row r="26" spans="1:22" ht="18">
      <c r="A26" s="1">
        <v>16</v>
      </c>
      <c r="B26" s="53">
        <v>23.9</v>
      </c>
      <c r="C26" s="58"/>
      <c r="D26" s="56"/>
      <c r="E26" s="52" t="s">
        <v>33</v>
      </c>
      <c r="F26" s="52" t="s">
        <v>53</v>
      </c>
      <c r="G26" s="56"/>
      <c r="H26" s="50">
        <f t="shared" si="0"/>
        <v>184.6</v>
      </c>
      <c r="I26" s="45" t="str">
        <f t="shared" si="1"/>
        <v>13:26</v>
      </c>
      <c r="J26" s="45" t="str">
        <f t="shared" si="2"/>
        <v>13:23</v>
      </c>
      <c r="K26" s="45" t="str">
        <f t="shared" si="3"/>
        <v>13:21</v>
      </c>
      <c r="L26" s="4">
        <f t="shared" si="4"/>
        <v>34.142857142857139</v>
      </c>
      <c r="M26" s="5">
        <f t="shared" si="5"/>
        <v>45.142857142857139</v>
      </c>
      <c r="N26" s="8">
        <f t="shared" si="6"/>
        <v>31.866666666666667</v>
      </c>
      <c r="O26" s="5">
        <f t="shared" si="7"/>
        <v>42.866666666666667</v>
      </c>
      <c r="P26" s="10">
        <f t="shared" si="8"/>
        <v>29.874999999999996</v>
      </c>
      <c r="Q26" s="5">
        <f t="shared" si="9"/>
        <v>40.875</v>
      </c>
      <c r="R26" s="2"/>
      <c r="V26" s="3"/>
    </row>
    <row r="27" spans="1:22" ht="18">
      <c r="A27" s="1">
        <v>17</v>
      </c>
      <c r="B27" s="53">
        <v>24.1</v>
      </c>
      <c r="C27" s="58"/>
      <c r="D27" s="56"/>
      <c r="E27" s="52" t="s">
        <v>33</v>
      </c>
      <c r="F27" s="52" t="s">
        <v>54</v>
      </c>
      <c r="G27" s="56"/>
      <c r="H27" s="50">
        <f t="shared" si="0"/>
        <v>184.4</v>
      </c>
      <c r="I27" s="45" t="str">
        <f t="shared" si="1"/>
        <v>13:26</v>
      </c>
      <c r="J27" s="45" t="str">
        <f t="shared" si="2"/>
        <v>13:24</v>
      </c>
      <c r="K27" s="45" t="str">
        <f t="shared" si="3"/>
        <v>13:22</v>
      </c>
      <c r="L27" s="4">
        <f t="shared" si="4"/>
        <v>34.428571428571431</v>
      </c>
      <c r="M27" s="5">
        <f t="shared" si="5"/>
        <v>45.428571428571431</v>
      </c>
      <c r="N27" s="8">
        <f t="shared" si="6"/>
        <v>32.133333333333333</v>
      </c>
      <c r="O27" s="5">
        <f t="shared" si="7"/>
        <v>43.133333333333333</v>
      </c>
      <c r="P27" s="10">
        <f t="shared" si="8"/>
        <v>30.125</v>
      </c>
      <c r="Q27" s="5">
        <f t="shared" si="9"/>
        <v>41.125</v>
      </c>
      <c r="R27" s="2"/>
      <c r="V27" s="3"/>
    </row>
    <row r="28" spans="1:22" ht="18">
      <c r="A28" s="1">
        <v>18</v>
      </c>
      <c r="B28" s="53">
        <v>24.2</v>
      </c>
      <c r="C28" s="58"/>
      <c r="D28" s="56"/>
      <c r="E28" s="52" t="s">
        <v>30</v>
      </c>
      <c r="F28" s="52" t="s">
        <v>55</v>
      </c>
      <c r="G28" s="56"/>
      <c r="H28" s="50">
        <f t="shared" si="0"/>
        <v>184.3</v>
      </c>
      <c r="I28" s="45" t="str">
        <f t="shared" si="1"/>
        <v>13:26</v>
      </c>
      <c r="J28" s="45" t="str">
        <f t="shared" si="2"/>
        <v>13:24</v>
      </c>
      <c r="K28" s="45" t="str">
        <f t="shared" si="3"/>
        <v>13:22</v>
      </c>
      <c r="L28" s="4"/>
      <c r="M28" s="5"/>
      <c r="N28" s="8"/>
      <c r="O28" s="5"/>
      <c r="P28" s="10"/>
      <c r="Q28" s="5"/>
      <c r="R28" s="2"/>
      <c r="V28" s="3"/>
    </row>
    <row r="29" spans="1:22" ht="18">
      <c r="A29" s="1">
        <v>19</v>
      </c>
      <c r="B29" s="53">
        <v>25.1</v>
      </c>
      <c r="C29" s="58"/>
      <c r="D29" s="56"/>
      <c r="E29" s="52" t="s">
        <v>56</v>
      </c>
      <c r="F29" s="52" t="s">
        <v>55</v>
      </c>
      <c r="G29" s="56"/>
      <c r="H29" s="50">
        <f t="shared" si="0"/>
        <v>183.4</v>
      </c>
      <c r="I29" s="45" t="str">
        <f t="shared" si="1"/>
        <v>13:27</v>
      </c>
      <c r="J29" s="45" t="str">
        <f t="shared" si="2"/>
        <v>13:25</v>
      </c>
      <c r="K29" s="45" t="str">
        <f t="shared" si="3"/>
        <v>13:23</v>
      </c>
      <c r="L29" s="4"/>
      <c r="M29" s="5"/>
      <c r="N29" s="8"/>
      <c r="O29" s="5"/>
      <c r="P29" s="10"/>
      <c r="Q29" s="5"/>
      <c r="R29" s="2"/>
      <c r="V29" s="3"/>
    </row>
    <row r="30" spans="1:22" ht="18">
      <c r="A30" s="1">
        <v>20</v>
      </c>
      <c r="B30" s="53">
        <v>27.5</v>
      </c>
      <c r="C30" s="58"/>
      <c r="D30" s="56"/>
      <c r="E30" s="52" t="s">
        <v>57</v>
      </c>
      <c r="F30" s="52" t="s">
        <v>58</v>
      </c>
      <c r="G30" s="56"/>
      <c r="H30" s="50">
        <f t="shared" si="0"/>
        <v>181</v>
      </c>
      <c r="I30" s="45" t="str">
        <f t="shared" si="1"/>
        <v>13:31</v>
      </c>
      <c r="J30" s="45" t="str">
        <f t="shared" si="2"/>
        <v>13:28</v>
      </c>
      <c r="K30" s="45" t="str">
        <f t="shared" si="3"/>
        <v>13:26</v>
      </c>
      <c r="L30" s="4"/>
      <c r="M30" s="5"/>
      <c r="N30" s="8"/>
      <c r="O30" s="5"/>
      <c r="P30" s="10"/>
      <c r="Q30" s="5"/>
      <c r="R30" s="2"/>
      <c r="V30" s="3"/>
    </row>
    <row r="31" spans="1:22" ht="21" customHeight="1">
      <c r="A31" s="1">
        <v>21</v>
      </c>
      <c r="B31" s="57">
        <v>28.7</v>
      </c>
      <c r="C31" s="58"/>
      <c r="D31" s="52" t="s">
        <v>59</v>
      </c>
      <c r="E31" s="52" t="s">
        <v>15</v>
      </c>
      <c r="F31" s="52" t="s">
        <v>60</v>
      </c>
      <c r="G31" s="56"/>
      <c r="H31" s="50">
        <f t="shared" si="0"/>
        <v>179.8</v>
      </c>
      <c r="I31" s="45" t="str">
        <f t="shared" si="1"/>
        <v>13:33</v>
      </c>
      <c r="J31" s="45" t="str">
        <f t="shared" si="2"/>
        <v>13:30</v>
      </c>
      <c r="K31" s="45" t="str">
        <f t="shared" si="3"/>
        <v>13:27</v>
      </c>
      <c r="L31" s="4">
        <f t="shared" ref="L31:L37" si="10">(B31/$I$1)*60</f>
        <v>41</v>
      </c>
      <c r="M31" s="5">
        <f t="shared" si="5"/>
        <v>52</v>
      </c>
      <c r="N31" s="8">
        <f t="shared" ref="N31:N37" si="11">(B31/$J$1)*60</f>
        <v>38.266666666666666</v>
      </c>
      <c r="O31" s="5">
        <f t="shared" si="7"/>
        <v>49.266666666666666</v>
      </c>
      <c r="P31" s="10">
        <f t="shared" ref="P31:P37" si="12">(B31/$K$1)*60</f>
        <v>35.875</v>
      </c>
      <c r="Q31" s="5">
        <f t="shared" si="9"/>
        <v>46.875</v>
      </c>
      <c r="V31" s="13"/>
    </row>
    <row r="32" spans="1:22" ht="18" customHeight="1">
      <c r="A32" s="1">
        <v>22</v>
      </c>
      <c r="B32" s="53">
        <v>28.8</v>
      </c>
      <c r="C32" s="62"/>
      <c r="D32" s="59" t="s">
        <v>61</v>
      </c>
      <c r="E32" s="59" t="s">
        <v>62</v>
      </c>
      <c r="F32" s="59" t="s">
        <v>63</v>
      </c>
      <c r="G32" s="56"/>
      <c r="H32" s="50">
        <f t="shared" si="0"/>
        <v>179.7</v>
      </c>
      <c r="I32" s="45" t="str">
        <f t="shared" si="1"/>
        <v>13:33</v>
      </c>
      <c r="J32" s="45" t="str">
        <f t="shared" si="2"/>
        <v>13:30</v>
      </c>
      <c r="K32" s="45" t="str">
        <f t="shared" si="3"/>
        <v>13:28</v>
      </c>
      <c r="L32" s="4">
        <f t="shared" si="10"/>
        <v>41.142857142857146</v>
      </c>
      <c r="M32" s="5">
        <f t="shared" si="5"/>
        <v>52.142857142857146</v>
      </c>
      <c r="N32" s="8">
        <f t="shared" si="11"/>
        <v>38.4</v>
      </c>
      <c r="O32" s="5">
        <f t="shared" si="7"/>
        <v>49.4</v>
      </c>
      <c r="P32" s="10">
        <f t="shared" si="12"/>
        <v>36</v>
      </c>
      <c r="Q32" s="5">
        <f t="shared" si="9"/>
        <v>47</v>
      </c>
      <c r="V32" s="3"/>
    </row>
    <row r="33" spans="1:22" ht="18" customHeight="1">
      <c r="A33" s="1">
        <v>23</v>
      </c>
      <c r="B33" s="53">
        <v>30</v>
      </c>
      <c r="C33" s="62"/>
      <c r="D33" s="65" t="s">
        <v>64</v>
      </c>
      <c r="E33" s="66" t="s">
        <v>65</v>
      </c>
      <c r="F33" s="66"/>
      <c r="G33" s="65"/>
      <c r="H33" s="50">
        <f t="shared" si="0"/>
        <v>178.5</v>
      </c>
      <c r="I33" s="45" t="str">
        <f t="shared" si="1"/>
        <v>13:34</v>
      </c>
      <c r="J33" s="45" t="str">
        <f t="shared" si="2"/>
        <v>13:32</v>
      </c>
      <c r="K33" s="45" t="str">
        <f t="shared" si="3"/>
        <v>13:29</v>
      </c>
      <c r="L33" s="4"/>
      <c r="M33" s="5"/>
      <c r="N33" s="8"/>
      <c r="O33" s="5"/>
      <c r="P33" s="10"/>
      <c r="Q33" s="5"/>
      <c r="V33" s="3"/>
    </row>
    <row r="34" spans="1:22" ht="18">
      <c r="A34" s="1">
        <v>24</v>
      </c>
      <c r="B34" s="53">
        <v>30.5</v>
      </c>
      <c r="C34" s="58"/>
      <c r="D34" s="56" t="s">
        <v>66</v>
      </c>
      <c r="E34" s="56" t="s">
        <v>30</v>
      </c>
      <c r="F34" s="56" t="s">
        <v>67</v>
      </c>
      <c r="G34" s="56"/>
      <c r="H34" s="50">
        <f t="shared" si="0"/>
        <v>178</v>
      </c>
      <c r="I34" s="45" t="str">
        <f t="shared" si="1"/>
        <v>13:35</v>
      </c>
      <c r="J34" s="45" t="str">
        <f t="shared" si="2"/>
        <v>13:32</v>
      </c>
      <c r="K34" s="45" t="str">
        <f t="shared" si="3"/>
        <v>13:30</v>
      </c>
      <c r="L34" s="4">
        <f t="shared" si="10"/>
        <v>43.571428571428569</v>
      </c>
      <c r="M34" s="5">
        <f t="shared" si="5"/>
        <v>54.571428571428569</v>
      </c>
      <c r="N34" s="8">
        <f t="shared" si="11"/>
        <v>40.666666666666671</v>
      </c>
      <c r="O34" s="5">
        <f t="shared" si="7"/>
        <v>51.666666666666671</v>
      </c>
      <c r="P34" s="10">
        <f t="shared" si="12"/>
        <v>38.125</v>
      </c>
      <c r="Q34" s="5">
        <f t="shared" si="9"/>
        <v>49.125</v>
      </c>
      <c r="V34" s="3"/>
    </row>
    <row r="35" spans="1:22" ht="18">
      <c r="A35" s="1">
        <v>25</v>
      </c>
      <c r="B35" s="53">
        <v>30.8</v>
      </c>
      <c r="C35" s="58"/>
      <c r="D35" s="56"/>
      <c r="E35" s="56" t="s">
        <v>15</v>
      </c>
      <c r="F35" s="56" t="s">
        <v>68</v>
      </c>
      <c r="G35" s="56"/>
      <c r="H35" s="50">
        <f t="shared" si="0"/>
        <v>177.7</v>
      </c>
      <c r="I35" s="45" t="str">
        <f t="shared" si="1"/>
        <v>13:36</v>
      </c>
      <c r="J35" s="45" t="str">
        <f t="shared" si="2"/>
        <v>13:33</v>
      </c>
      <c r="K35" s="45" t="str">
        <f t="shared" si="3"/>
        <v>13:30</v>
      </c>
      <c r="L35" s="4">
        <f t="shared" si="10"/>
        <v>44</v>
      </c>
      <c r="M35" s="5">
        <f t="shared" ref="M35:M50" si="13">(L35+$M$11)-60</f>
        <v>-5</v>
      </c>
      <c r="N35" s="8">
        <f t="shared" si="11"/>
        <v>41.066666666666663</v>
      </c>
      <c r="O35" s="5">
        <f t="shared" si="7"/>
        <v>52.066666666666663</v>
      </c>
      <c r="P35" s="10">
        <f t="shared" si="12"/>
        <v>38.5</v>
      </c>
      <c r="Q35" s="5">
        <f t="shared" si="9"/>
        <v>49.5</v>
      </c>
      <c r="V35" s="3"/>
    </row>
    <row r="36" spans="1:22" ht="18">
      <c r="A36" s="1">
        <v>26</v>
      </c>
      <c r="B36" s="53">
        <v>31.3</v>
      </c>
      <c r="C36" s="58"/>
      <c r="D36" s="56"/>
      <c r="E36" s="56" t="s">
        <v>33</v>
      </c>
      <c r="F36" s="56" t="s">
        <v>69</v>
      </c>
      <c r="G36" s="56" t="s">
        <v>70</v>
      </c>
      <c r="H36" s="50">
        <f t="shared" si="0"/>
        <v>177.2</v>
      </c>
      <c r="I36" s="45" t="str">
        <f t="shared" si="1"/>
        <v>13:36</v>
      </c>
      <c r="J36" s="45" t="str">
        <f t="shared" si="2"/>
        <v>13:33</v>
      </c>
      <c r="K36" s="45" t="str">
        <f t="shared" si="3"/>
        <v>13:31</v>
      </c>
      <c r="L36" s="4">
        <f t="shared" si="10"/>
        <v>44.714285714285715</v>
      </c>
      <c r="M36" s="5">
        <f t="shared" si="13"/>
        <v>-4.2857142857142847</v>
      </c>
      <c r="N36" s="8">
        <f t="shared" si="11"/>
        <v>41.733333333333334</v>
      </c>
      <c r="O36" s="5">
        <f t="shared" si="7"/>
        <v>52.733333333333334</v>
      </c>
      <c r="P36" s="10">
        <f t="shared" si="12"/>
        <v>39.125</v>
      </c>
      <c r="Q36" s="5">
        <f t="shared" si="9"/>
        <v>50.125</v>
      </c>
      <c r="V36" s="3"/>
    </row>
    <row r="37" spans="1:22" ht="18">
      <c r="A37" s="1">
        <v>27</v>
      </c>
      <c r="B37" s="53">
        <v>31.5</v>
      </c>
      <c r="C37" s="58"/>
      <c r="D37" s="56" t="s">
        <v>71</v>
      </c>
      <c r="E37" s="56" t="s">
        <v>15</v>
      </c>
      <c r="F37" s="56" t="s">
        <v>72</v>
      </c>
      <c r="G37" s="56"/>
      <c r="H37" s="50">
        <f t="shared" si="0"/>
        <v>177</v>
      </c>
      <c r="I37" s="45" t="str">
        <f t="shared" si="1"/>
        <v>13:37</v>
      </c>
      <c r="J37" s="45" t="str">
        <f t="shared" si="2"/>
        <v>13:34</v>
      </c>
      <c r="K37" s="45" t="str">
        <f t="shared" si="3"/>
        <v>13:31</v>
      </c>
      <c r="L37" s="4">
        <f t="shared" si="10"/>
        <v>45</v>
      </c>
      <c r="M37" s="5">
        <f t="shared" si="13"/>
        <v>-4</v>
      </c>
      <c r="N37" s="8">
        <f t="shared" si="11"/>
        <v>42</v>
      </c>
      <c r="O37" s="5">
        <f t="shared" ref="O37:O50" si="14">(N37+$M$11)-60</f>
        <v>-7</v>
      </c>
      <c r="P37" s="10">
        <f t="shared" si="12"/>
        <v>39.375</v>
      </c>
      <c r="Q37" s="5">
        <f t="shared" si="9"/>
        <v>50.375</v>
      </c>
      <c r="V37" s="3"/>
    </row>
    <row r="38" spans="1:22" ht="18">
      <c r="A38" s="1">
        <v>28</v>
      </c>
      <c r="B38" s="53"/>
      <c r="C38" s="58"/>
      <c r="D38" s="63" t="s">
        <v>73</v>
      </c>
      <c r="E38" s="64" t="s">
        <v>74</v>
      </c>
      <c r="F38" s="64"/>
      <c r="G38" s="64"/>
      <c r="H38" s="50"/>
      <c r="I38" s="45"/>
      <c r="J38" s="45"/>
      <c r="K38" s="45"/>
      <c r="L38" s="4" t="e">
        <f>(#REF!/$I$1)*60</f>
        <v>#REF!</v>
      </c>
      <c r="M38" s="5" t="e">
        <f t="shared" si="13"/>
        <v>#REF!</v>
      </c>
      <c r="N38" s="8" t="e">
        <f>(#REF!/$J$1)*60</f>
        <v>#REF!</v>
      </c>
      <c r="O38" s="5" t="e">
        <f t="shared" si="14"/>
        <v>#REF!</v>
      </c>
      <c r="P38" s="10" t="e">
        <f>(#REF!/$K$1)*60</f>
        <v>#REF!</v>
      </c>
      <c r="Q38" s="5" t="e">
        <f t="shared" si="9"/>
        <v>#REF!</v>
      </c>
      <c r="V38" s="3"/>
    </row>
    <row r="39" spans="1:22" ht="21" customHeight="1">
      <c r="A39" s="1">
        <v>29</v>
      </c>
      <c r="B39" s="53">
        <v>32.5</v>
      </c>
      <c r="C39" s="55"/>
      <c r="D39" s="56"/>
      <c r="E39" s="56" t="s">
        <v>15</v>
      </c>
      <c r="F39" s="56" t="s">
        <v>75</v>
      </c>
      <c r="G39" s="56"/>
      <c r="H39" s="50">
        <f t="shared" ref="H39:H59" si="15">$H$11-B39</f>
        <v>176</v>
      </c>
      <c r="I39" s="45" t="str">
        <f t="shared" ref="I39:I69" si="16">TEXT(((B39/$I$1)/24)+$I$11,"u:mm")</f>
        <v>13:38</v>
      </c>
      <c r="J39" s="45" t="str">
        <f t="shared" ref="J39:J64" si="17">TEXT(((B39/$J$1)/24)+$J$11,"u:mm")</f>
        <v>13:35</v>
      </c>
      <c r="K39" s="45" t="str">
        <f t="shared" ref="K39:K69" si="18">TEXT(((B39/$K$1)/24)+$K$11,"u:mm")</f>
        <v>13:32</v>
      </c>
      <c r="L39" s="4">
        <f t="shared" ref="L39:L65" si="19">(B39/$I$1)*60</f>
        <v>46.428571428571431</v>
      </c>
      <c r="M39" s="5">
        <f t="shared" si="13"/>
        <v>-2.5714285714285694</v>
      </c>
      <c r="N39" s="8">
        <f t="shared" ref="N39:N65" si="20">(B39/$J$1)*60</f>
        <v>43.333333333333336</v>
      </c>
      <c r="O39" s="5">
        <f t="shared" si="14"/>
        <v>-5.6666666666666643</v>
      </c>
      <c r="P39" s="10">
        <f t="shared" ref="P39:P65" si="21">(B39/$K$1)*60</f>
        <v>40.625</v>
      </c>
      <c r="Q39" s="5">
        <f t="shared" si="9"/>
        <v>51.625</v>
      </c>
      <c r="V39" s="3"/>
    </row>
    <row r="40" spans="1:22" ht="21" customHeight="1">
      <c r="A40" s="1">
        <v>30</v>
      </c>
      <c r="B40" s="53">
        <v>33.299999999999997</v>
      </c>
      <c r="C40" s="55"/>
      <c r="D40" s="56"/>
      <c r="E40" s="56" t="s">
        <v>15</v>
      </c>
      <c r="F40" s="56" t="s">
        <v>76</v>
      </c>
      <c r="G40" s="56" t="s">
        <v>77</v>
      </c>
      <c r="H40" s="50">
        <f t="shared" si="15"/>
        <v>175.2</v>
      </c>
      <c r="I40" s="45" t="str">
        <f t="shared" si="16"/>
        <v>13:39</v>
      </c>
      <c r="J40" s="45" t="str">
        <f t="shared" si="17"/>
        <v>13:36</v>
      </c>
      <c r="K40" s="45" t="str">
        <f t="shared" si="18"/>
        <v>13:33</v>
      </c>
      <c r="L40" s="4">
        <f t="shared" si="19"/>
        <v>47.571428571428569</v>
      </c>
      <c r="M40" s="5">
        <f t="shared" si="13"/>
        <v>-1.4285714285714306</v>
      </c>
      <c r="N40" s="8">
        <f t="shared" si="20"/>
        <v>44.4</v>
      </c>
      <c r="O40" s="5"/>
      <c r="P40" s="10">
        <f t="shared" si="21"/>
        <v>41.625</v>
      </c>
      <c r="Q40" s="5">
        <f t="shared" si="9"/>
        <v>52.625</v>
      </c>
      <c r="V40" s="3"/>
    </row>
    <row r="41" spans="1:22" ht="18">
      <c r="A41" s="1">
        <v>31</v>
      </c>
      <c r="B41" s="53">
        <v>34.799999999999997</v>
      </c>
      <c r="C41" s="58"/>
      <c r="D41" s="56" t="s">
        <v>78</v>
      </c>
      <c r="E41" s="56" t="s">
        <v>33</v>
      </c>
      <c r="F41" s="65" t="s">
        <v>79</v>
      </c>
      <c r="G41" s="65" t="s">
        <v>80</v>
      </c>
      <c r="H41" s="50">
        <f t="shared" si="15"/>
        <v>173.7</v>
      </c>
      <c r="I41" s="45" t="str">
        <f t="shared" si="16"/>
        <v>13:41</v>
      </c>
      <c r="J41" s="45" t="str">
        <f t="shared" si="17"/>
        <v>13:38</v>
      </c>
      <c r="K41" s="45" t="str">
        <f t="shared" si="18"/>
        <v>13:35</v>
      </c>
      <c r="L41" s="4">
        <f t="shared" si="19"/>
        <v>49.714285714285708</v>
      </c>
      <c r="M41" s="5">
        <f t="shared" si="13"/>
        <v>0.7142857142857082</v>
      </c>
      <c r="N41" s="8">
        <f t="shared" si="20"/>
        <v>46.4</v>
      </c>
      <c r="O41" s="5">
        <f t="shared" si="14"/>
        <v>-2.6000000000000014</v>
      </c>
      <c r="P41" s="10">
        <f t="shared" si="21"/>
        <v>43.5</v>
      </c>
      <c r="Q41" s="5">
        <f t="shared" ref="Q41:Q50" si="22">(P41+$M$11)-60</f>
        <v>-5.5</v>
      </c>
      <c r="V41" s="3"/>
    </row>
    <row r="42" spans="1:22" ht="18">
      <c r="A42" s="1">
        <v>32</v>
      </c>
      <c r="B42" s="53">
        <v>36.6</v>
      </c>
      <c r="C42" s="58"/>
      <c r="D42" s="56" t="s">
        <v>81</v>
      </c>
      <c r="E42" s="56" t="s">
        <v>33</v>
      </c>
      <c r="F42" s="56" t="s">
        <v>82</v>
      </c>
      <c r="G42" s="56"/>
      <c r="H42" s="50">
        <f t="shared" si="15"/>
        <v>171.9</v>
      </c>
      <c r="I42" s="45" t="str">
        <f t="shared" si="16"/>
        <v>13:44</v>
      </c>
      <c r="J42" s="45" t="str">
        <f t="shared" si="17"/>
        <v>13:40</v>
      </c>
      <c r="K42" s="45" t="str">
        <f t="shared" si="18"/>
        <v>13:37</v>
      </c>
      <c r="L42" s="4">
        <f t="shared" si="19"/>
        <v>52.285714285714285</v>
      </c>
      <c r="M42" s="5">
        <f t="shared" si="13"/>
        <v>3.2857142857142847</v>
      </c>
      <c r="N42" s="8">
        <f t="shared" si="20"/>
        <v>48.800000000000004</v>
      </c>
      <c r="O42" s="5">
        <f t="shared" si="14"/>
        <v>-0.19999999999999574</v>
      </c>
      <c r="P42" s="10">
        <f t="shared" si="21"/>
        <v>45.750000000000007</v>
      </c>
      <c r="Q42" s="5">
        <f t="shared" si="22"/>
        <v>-3.2499999999999929</v>
      </c>
      <c r="V42" s="3"/>
    </row>
    <row r="43" spans="1:22" ht="18">
      <c r="A43" s="1">
        <v>33</v>
      </c>
      <c r="B43" s="53">
        <v>38.1</v>
      </c>
      <c r="C43" s="58"/>
      <c r="D43" s="56"/>
      <c r="E43" s="56" t="s">
        <v>15</v>
      </c>
      <c r="F43" s="56" t="s">
        <v>83</v>
      </c>
      <c r="G43" s="56"/>
      <c r="H43" s="50">
        <f t="shared" si="15"/>
        <v>170.4</v>
      </c>
      <c r="I43" s="45" t="str">
        <f t="shared" si="16"/>
        <v>13:46</v>
      </c>
      <c r="J43" s="45" t="str">
        <f t="shared" si="17"/>
        <v>13:42</v>
      </c>
      <c r="K43" s="45" t="str">
        <f t="shared" si="18"/>
        <v>13:39</v>
      </c>
      <c r="L43" s="4">
        <f t="shared" si="19"/>
        <v>54.428571428571431</v>
      </c>
      <c r="M43" s="5">
        <f t="shared" si="13"/>
        <v>5.4285714285714306</v>
      </c>
      <c r="N43" s="8">
        <f t="shared" si="20"/>
        <v>50.8</v>
      </c>
      <c r="O43" s="5">
        <f t="shared" si="14"/>
        <v>1.7999999999999972</v>
      </c>
      <c r="P43" s="10">
        <f t="shared" si="21"/>
        <v>47.625000000000007</v>
      </c>
      <c r="Q43" s="5">
        <f t="shared" si="22"/>
        <v>-1.3749999999999929</v>
      </c>
      <c r="V43" s="3"/>
    </row>
    <row r="44" spans="1:22" ht="18">
      <c r="A44" s="1">
        <v>34</v>
      </c>
      <c r="B44" s="53">
        <v>39.9</v>
      </c>
      <c r="C44" s="58"/>
      <c r="D44" s="56" t="s">
        <v>84</v>
      </c>
      <c r="E44" s="56" t="s">
        <v>15</v>
      </c>
      <c r="F44" s="56" t="s">
        <v>85</v>
      </c>
      <c r="G44" s="56"/>
      <c r="H44" s="50">
        <f t="shared" si="15"/>
        <v>168.6</v>
      </c>
      <c r="I44" s="45" t="str">
        <f t="shared" si="16"/>
        <v>13:49</v>
      </c>
      <c r="J44" s="45" t="str">
        <f t="shared" si="17"/>
        <v>13:45</v>
      </c>
      <c r="K44" s="45" t="str">
        <f t="shared" si="18"/>
        <v>13:41</v>
      </c>
      <c r="L44" s="4">
        <f t="shared" si="19"/>
        <v>57</v>
      </c>
      <c r="M44" s="5">
        <f t="shared" si="13"/>
        <v>8</v>
      </c>
      <c r="N44" s="8">
        <f t="shared" si="20"/>
        <v>53.199999999999996</v>
      </c>
      <c r="O44" s="5">
        <f t="shared" si="14"/>
        <v>4.1999999999999886</v>
      </c>
      <c r="P44" s="10">
        <f t="shared" si="21"/>
        <v>49.874999999999993</v>
      </c>
      <c r="Q44" s="5">
        <f t="shared" si="22"/>
        <v>0.87499999999999289</v>
      </c>
      <c r="V44" s="3"/>
    </row>
    <row r="45" spans="1:22" ht="18">
      <c r="A45" s="1">
        <v>35</v>
      </c>
      <c r="B45" s="53">
        <v>42.2</v>
      </c>
      <c r="C45" s="58"/>
      <c r="D45" s="56" t="s">
        <v>86</v>
      </c>
      <c r="E45" s="56" t="s">
        <v>15</v>
      </c>
      <c r="F45" s="56" t="s">
        <v>87</v>
      </c>
      <c r="G45" s="56"/>
      <c r="H45" s="50">
        <f t="shared" si="15"/>
        <v>166.3</v>
      </c>
      <c r="I45" s="45" t="str">
        <f t="shared" si="16"/>
        <v>13:52</v>
      </c>
      <c r="J45" s="45" t="str">
        <f t="shared" si="17"/>
        <v>13:48</v>
      </c>
      <c r="K45" s="45" t="str">
        <f t="shared" si="18"/>
        <v>13:44</v>
      </c>
      <c r="L45" s="4">
        <f t="shared" si="19"/>
        <v>60.285714285714285</v>
      </c>
      <c r="M45" s="5">
        <f t="shared" si="13"/>
        <v>11.285714285714278</v>
      </c>
      <c r="N45" s="8">
        <f t="shared" si="20"/>
        <v>56.266666666666666</v>
      </c>
      <c r="O45" s="5">
        <f t="shared" si="14"/>
        <v>7.2666666666666657</v>
      </c>
      <c r="P45" s="10">
        <f t="shared" si="21"/>
        <v>52.750000000000007</v>
      </c>
      <c r="Q45" s="5">
        <f t="shared" si="22"/>
        <v>3.7500000000000071</v>
      </c>
      <c r="V45" s="3"/>
    </row>
    <row r="46" spans="1:22" ht="18">
      <c r="A46" s="1">
        <v>36</v>
      </c>
      <c r="B46" s="53">
        <v>43</v>
      </c>
      <c r="C46" s="58"/>
      <c r="D46" s="56"/>
      <c r="E46" s="56" t="s">
        <v>33</v>
      </c>
      <c r="F46" s="56" t="s">
        <v>88</v>
      </c>
      <c r="G46" s="56"/>
      <c r="H46" s="50">
        <f t="shared" si="15"/>
        <v>165.5</v>
      </c>
      <c r="I46" s="45" t="str">
        <f t="shared" si="16"/>
        <v>13:53</v>
      </c>
      <c r="J46" s="45" t="str">
        <f t="shared" si="17"/>
        <v>13:49</v>
      </c>
      <c r="K46" s="45" t="str">
        <f t="shared" si="18"/>
        <v>13:45</v>
      </c>
      <c r="L46" s="4">
        <f t="shared" si="19"/>
        <v>61.428571428571423</v>
      </c>
      <c r="M46" s="5">
        <f t="shared" si="13"/>
        <v>12.428571428571416</v>
      </c>
      <c r="N46" s="8">
        <f t="shared" si="20"/>
        <v>57.333333333333336</v>
      </c>
      <c r="O46" s="5">
        <f t="shared" si="14"/>
        <v>8.3333333333333428</v>
      </c>
      <c r="P46" s="10">
        <f t="shared" si="21"/>
        <v>53.75</v>
      </c>
      <c r="Q46" s="5">
        <f t="shared" si="22"/>
        <v>4.75</v>
      </c>
      <c r="V46" s="3"/>
    </row>
    <row r="47" spans="1:22" ht="18">
      <c r="A47" s="1">
        <v>37</v>
      </c>
      <c r="B47" s="53">
        <v>43.7</v>
      </c>
      <c r="C47" s="58"/>
      <c r="D47" s="56"/>
      <c r="E47" s="56" t="s">
        <v>30</v>
      </c>
      <c r="F47" s="56" t="s">
        <v>89</v>
      </c>
      <c r="G47" s="56"/>
      <c r="H47" s="50">
        <f t="shared" si="15"/>
        <v>164.8</v>
      </c>
      <c r="I47" s="45" t="str">
        <f t="shared" si="16"/>
        <v>13:54</v>
      </c>
      <c r="J47" s="45" t="str">
        <f t="shared" si="17"/>
        <v>13:50</v>
      </c>
      <c r="K47" s="45" t="str">
        <f t="shared" si="18"/>
        <v>13:46</v>
      </c>
      <c r="L47" s="4">
        <f t="shared" si="19"/>
        <v>62.428571428571431</v>
      </c>
      <c r="M47" s="5">
        <f t="shared" si="13"/>
        <v>13.428571428571431</v>
      </c>
      <c r="N47" s="8">
        <f t="shared" si="20"/>
        <v>58.266666666666666</v>
      </c>
      <c r="O47" s="5">
        <f t="shared" si="14"/>
        <v>9.2666666666666657</v>
      </c>
      <c r="P47" s="10">
        <f t="shared" si="21"/>
        <v>54.625000000000007</v>
      </c>
      <c r="Q47" s="5">
        <f t="shared" si="22"/>
        <v>5.625</v>
      </c>
      <c r="V47" s="3"/>
    </row>
    <row r="48" spans="1:22" ht="18">
      <c r="A48" s="1">
        <v>38</v>
      </c>
      <c r="B48" s="53">
        <v>44.3</v>
      </c>
      <c r="C48" s="58"/>
      <c r="D48" s="56"/>
      <c r="E48" s="56" t="s">
        <v>30</v>
      </c>
      <c r="F48" s="56" t="s">
        <v>89</v>
      </c>
      <c r="G48" s="56"/>
      <c r="H48" s="50">
        <f t="shared" si="15"/>
        <v>164.2</v>
      </c>
      <c r="I48" s="45" t="str">
        <f t="shared" si="16"/>
        <v>13:55</v>
      </c>
      <c r="J48" s="45" t="str">
        <f t="shared" si="17"/>
        <v>13:51</v>
      </c>
      <c r="K48" s="45" t="str">
        <f t="shared" si="18"/>
        <v>13:47</v>
      </c>
      <c r="L48" s="4">
        <f t="shared" si="19"/>
        <v>63.285714285714285</v>
      </c>
      <c r="M48" s="5">
        <f t="shared" si="13"/>
        <v>14.285714285714278</v>
      </c>
      <c r="N48" s="8">
        <f t="shared" si="20"/>
        <v>59.066666666666663</v>
      </c>
      <c r="O48" s="5">
        <f t="shared" si="14"/>
        <v>10.066666666666663</v>
      </c>
      <c r="P48" s="10">
        <f t="shared" si="21"/>
        <v>55.375</v>
      </c>
      <c r="Q48" s="5">
        <f t="shared" si="22"/>
        <v>6.375</v>
      </c>
      <c r="V48" s="3"/>
    </row>
    <row r="49" spans="1:22" ht="18">
      <c r="A49" s="1">
        <v>39</v>
      </c>
      <c r="B49" s="57">
        <v>44.5</v>
      </c>
      <c r="C49" s="58"/>
      <c r="D49" s="59" t="s">
        <v>61</v>
      </c>
      <c r="E49" s="59" t="s">
        <v>62</v>
      </c>
      <c r="F49" s="59" t="s">
        <v>90</v>
      </c>
      <c r="G49" s="56"/>
      <c r="H49" s="50">
        <f t="shared" si="15"/>
        <v>164</v>
      </c>
      <c r="I49" s="45" t="str">
        <f t="shared" si="16"/>
        <v>13:55</v>
      </c>
      <c r="J49" s="45" t="str">
        <f t="shared" si="17"/>
        <v>13:51</v>
      </c>
      <c r="K49" s="45" t="str">
        <f t="shared" si="18"/>
        <v>13:47</v>
      </c>
      <c r="L49" s="4">
        <f t="shared" si="19"/>
        <v>63.571428571428569</v>
      </c>
      <c r="M49" s="5">
        <f t="shared" si="13"/>
        <v>14.571428571428569</v>
      </c>
      <c r="N49" s="8">
        <f t="shared" si="20"/>
        <v>59.333333333333336</v>
      </c>
      <c r="O49" s="5">
        <f t="shared" si="14"/>
        <v>10.333333333333343</v>
      </c>
      <c r="P49" s="10">
        <f t="shared" si="21"/>
        <v>55.625</v>
      </c>
      <c r="Q49" s="5">
        <f t="shared" si="22"/>
        <v>6.625</v>
      </c>
      <c r="V49" s="3"/>
    </row>
    <row r="50" spans="1:22" ht="18">
      <c r="A50" s="1">
        <v>40</v>
      </c>
      <c r="B50" s="53">
        <v>44.8</v>
      </c>
      <c r="C50" s="58"/>
      <c r="D50" s="56" t="s">
        <v>91</v>
      </c>
      <c r="E50" s="56" t="s">
        <v>15</v>
      </c>
      <c r="F50" s="56" t="s">
        <v>92</v>
      </c>
      <c r="G50" s="56" t="s">
        <v>93</v>
      </c>
      <c r="H50" s="50">
        <f t="shared" si="15"/>
        <v>163.69999999999999</v>
      </c>
      <c r="I50" s="45" t="str">
        <f t="shared" si="16"/>
        <v>13:56</v>
      </c>
      <c r="J50" s="45" t="str">
        <f t="shared" si="17"/>
        <v>13:51</v>
      </c>
      <c r="K50" s="45" t="str">
        <f t="shared" si="18"/>
        <v>13:48</v>
      </c>
      <c r="L50" s="4">
        <f t="shared" si="19"/>
        <v>64</v>
      </c>
      <c r="M50" s="5">
        <f t="shared" si="13"/>
        <v>15</v>
      </c>
      <c r="N50" s="8">
        <f t="shared" si="20"/>
        <v>59.733333333333334</v>
      </c>
      <c r="O50" s="5">
        <f t="shared" si="14"/>
        <v>10.733333333333334</v>
      </c>
      <c r="P50" s="10">
        <f t="shared" si="21"/>
        <v>55.999999999999993</v>
      </c>
      <c r="Q50" s="5">
        <f t="shared" si="22"/>
        <v>7</v>
      </c>
      <c r="V50" s="3"/>
    </row>
    <row r="51" spans="1:22" ht="18">
      <c r="A51" s="1">
        <v>41</v>
      </c>
      <c r="B51" s="53">
        <v>47.2</v>
      </c>
      <c r="C51" s="58"/>
      <c r="D51" s="56"/>
      <c r="E51" s="56" t="s">
        <v>30</v>
      </c>
      <c r="F51" s="56" t="s">
        <v>94</v>
      </c>
      <c r="G51" s="56"/>
      <c r="H51" s="50">
        <f t="shared" si="15"/>
        <v>161.30000000000001</v>
      </c>
      <c r="I51" s="45" t="str">
        <f t="shared" si="16"/>
        <v>13:59</v>
      </c>
      <c r="J51" s="45" t="str">
        <f t="shared" si="17"/>
        <v>13:54</v>
      </c>
      <c r="K51" s="45" t="str">
        <f t="shared" si="18"/>
        <v>13:51</v>
      </c>
      <c r="L51" s="4">
        <f t="shared" si="19"/>
        <v>67.428571428571431</v>
      </c>
      <c r="M51" s="5">
        <f t="shared" ref="M51:M65" si="23">(L51+$M$11)-60</f>
        <v>18.428571428571431</v>
      </c>
      <c r="N51" s="8">
        <f t="shared" si="20"/>
        <v>62.933333333333337</v>
      </c>
      <c r="O51" s="5">
        <f t="shared" ref="O51:O65" si="24">(N51+$M$11)-60</f>
        <v>13.933333333333337</v>
      </c>
      <c r="P51" s="10">
        <f t="shared" si="21"/>
        <v>59</v>
      </c>
      <c r="Q51" s="5">
        <f t="shared" ref="Q51:Q65" si="25">(P51+$M$11)-60</f>
        <v>10</v>
      </c>
      <c r="V51" s="3"/>
    </row>
    <row r="52" spans="1:22" ht="18">
      <c r="A52" s="1">
        <v>42</v>
      </c>
      <c r="B52" s="53">
        <v>47.4</v>
      </c>
      <c r="C52" s="58"/>
      <c r="D52" s="56" t="s">
        <v>95</v>
      </c>
      <c r="E52" s="56" t="s">
        <v>15</v>
      </c>
      <c r="F52" s="56" t="s">
        <v>96</v>
      </c>
      <c r="G52" s="56"/>
      <c r="H52" s="50">
        <f t="shared" si="15"/>
        <v>161.1</v>
      </c>
      <c r="I52" s="45" t="str">
        <f t="shared" si="16"/>
        <v>13:59</v>
      </c>
      <c r="J52" s="45" t="str">
        <f t="shared" si="17"/>
        <v>13:55</v>
      </c>
      <c r="K52" s="45" t="str">
        <f t="shared" si="18"/>
        <v>13:51</v>
      </c>
      <c r="L52" s="4">
        <f t="shared" si="19"/>
        <v>67.714285714285708</v>
      </c>
      <c r="M52" s="5">
        <f t="shared" si="23"/>
        <v>18.714285714285708</v>
      </c>
      <c r="N52" s="8">
        <f t="shared" si="20"/>
        <v>63.199999999999996</v>
      </c>
      <c r="O52" s="5">
        <f t="shared" si="24"/>
        <v>14.199999999999989</v>
      </c>
      <c r="P52" s="10">
        <f t="shared" si="21"/>
        <v>59.249999999999993</v>
      </c>
      <c r="Q52" s="5">
        <f t="shared" si="25"/>
        <v>10.25</v>
      </c>
      <c r="V52" s="3"/>
    </row>
    <row r="53" spans="1:22" ht="18">
      <c r="A53" s="1">
        <v>43</v>
      </c>
      <c r="B53" s="53">
        <v>49.2</v>
      </c>
      <c r="C53" s="58"/>
      <c r="D53" s="56"/>
      <c r="E53" s="56" t="s">
        <v>33</v>
      </c>
      <c r="F53" s="56" t="s">
        <v>97</v>
      </c>
      <c r="G53" s="56"/>
      <c r="H53" s="50">
        <f t="shared" si="15"/>
        <v>159.30000000000001</v>
      </c>
      <c r="I53" s="45" t="str">
        <f t="shared" si="16"/>
        <v>14:02</v>
      </c>
      <c r="J53" s="45" t="str">
        <f t="shared" si="17"/>
        <v>13:57</v>
      </c>
      <c r="K53" s="45" t="str">
        <f t="shared" si="18"/>
        <v>13:53</v>
      </c>
      <c r="L53" s="4">
        <f t="shared" si="19"/>
        <v>70.285714285714292</v>
      </c>
      <c r="M53" s="5">
        <f t="shared" si="23"/>
        <v>21.285714285714292</v>
      </c>
      <c r="N53" s="8">
        <f t="shared" si="20"/>
        <v>65.600000000000009</v>
      </c>
      <c r="O53" s="5">
        <f t="shared" si="24"/>
        <v>16.600000000000009</v>
      </c>
      <c r="P53" s="10">
        <f t="shared" si="21"/>
        <v>61.500000000000007</v>
      </c>
      <c r="Q53" s="5">
        <f t="shared" si="25"/>
        <v>12.5</v>
      </c>
      <c r="V53" s="3"/>
    </row>
    <row r="54" spans="1:22" ht="18">
      <c r="A54" s="1">
        <v>44</v>
      </c>
      <c r="B54" s="53">
        <v>49.3</v>
      </c>
      <c r="C54" s="58"/>
      <c r="D54" s="56"/>
      <c r="E54" s="56" t="s">
        <v>33</v>
      </c>
      <c r="F54" s="56" t="s">
        <v>98</v>
      </c>
      <c r="G54" s="56"/>
      <c r="H54" s="50">
        <f t="shared" si="15"/>
        <v>159.19999999999999</v>
      </c>
      <c r="I54" s="45" t="str">
        <f t="shared" si="16"/>
        <v>14:02</v>
      </c>
      <c r="J54" s="45" t="str">
        <f t="shared" si="17"/>
        <v>13:57</v>
      </c>
      <c r="K54" s="45" t="str">
        <f t="shared" si="18"/>
        <v>13:53</v>
      </c>
      <c r="L54" s="4">
        <f t="shared" si="19"/>
        <v>70.428571428571416</v>
      </c>
      <c r="M54" s="5">
        <f t="shared" si="23"/>
        <v>21.428571428571416</v>
      </c>
      <c r="N54" s="8">
        <f t="shared" si="20"/>
        <v>65.73333333333332</v>
      </c>
      <c r="O54" s="5">
        <f t="shared" si="24"/>
        <v>16.73333333333332</v>
      </c>
      <c r="P54" s="10">
        <f t="shared" si="21"/>
        <v>61.625</v>
      </c>
      <c r="Q54" s="5">
        <f t="shared" si="25"/>
        <v>12.625</v>
      </c>
      <c r="V54" s="3"/>
    </row>
    <row r="55" spans="1:22" ht="18">
      <c r="A55" s="1">
        <v>45</v>
      </c>
      <c r="B55" s="53">
        <v>50.4</v>
      </c>
      <c r="C55" s="58"/>
      <c r="D55" s="56"/>
      <c r="E55" s="56" t="s">
        <v>15</v>
      </c>
      <c r="F55" s="56" t="s">
        <v>99</v>
      </c>
      <c r="G55" s="56"/>
      <c r="H55" s="50">
        <f t="shared" si="15"/>
        <v>158.1</v>
      </c>
      <c r="I55" s="45" t="str">
        <f t="shared" si="16"/>
        <v>14:04</v>
      </c>
      <c r="J55" s="45" t="str">
        <f t="shared" si="17"/>
        <v>13:59</v>
      </c>
      <c r="K55" s="45" t="str">
        <f t="shared" si="18"/>
        <v>13:55</v>
      </c>
      <c r="L55" s="4">
        <f t="shared" si="19"/>
        <v>72</v>
      </c>
      <c r="M55" s="5">
        <f t="shared" si="23"/>
        <v>23</v>
      </c>
      <c r="N55" s="8">
        <f t="shared" si="20"/>
        <v>67.199999999999989</v>
      </c>
      <c r="O55" s="5">
        <f t="shared" si="24"/>
        <v>18.199999999999989</v>
      </c>
      <c r="P55" s="10">
        <f t="shared" si="21"/>
        <v>63</v>
      </c>
      <c r="Q55" s="5">
        <f t="shared" si="25"/>
        <v>14</v>
      </c>
      <c r="V55" s="3"/>
    </row>
    <row r="56" spans="1:22" ht="18">
      <c r="A56" s="1">
        <v>46</v>
      </c>
      <c r="B56" s="53">
        <v>50.7</v>
      </c>
      <c r="C56" s="58"/>
      <c r="D56" s="56"/>
      <c r="E56" s="56" t="s">
        <v>30</v>
      </c>
      <c r="F56" s="56" t="s">
        <v>100</v>
      </c>
      <c r="G56" s="56"/>
      <c r="H56" s="50">
        <f t="shared" si="15"/>
        <v>157.80000000000001</v>
      </c>
      <c r="I56" s="45" t="str">
        <f t="shared" si="16"/>
        <v>14:04</v>
      </c>
      <c r="J56" s="45" t="str">
        <f t="shared" si="17"/>
        <v>13:59</v>
      </c>
      <c r="K56" s="45" t="str">
        <f t="shared" si="18"/>
        <v>13:55</v>
      </c>
      <c r="L56" s="4">
        <f t="shared" si="19"/>
        <v>72.428571428571445</v>
      </c>
      <c r="M56" s="5">
        <f t="shared" si="23"/>
        <v>23.428571428571445</v>
      </c>
      <c r="N56" s="8">
        <f t="shared" si="20"/>
        <v>67.600000000000009</v>
      </c>
      <c r="O56" s="5">
        <f t="shared" si="24"/>
        <v>18.600000000000009</v>
      </c>
      <c r="P56" s="10">
        <f t="shared" si="21"/>
        <v>63.375000000000007</v>
      </c>
      <c r="Q56" s="5">
        <f t="shared" si="25"/>
        <v>14.375</v>
      </c>
      <c r="V56" s="3"/>
    </row>
    <row r="57" spans="1:22" ht="18">
      <c r="A57" s="1">
        <v>47</v>
      </c>
      <c r="B57" s="53">
        <v>51.6</v>
      </c>
      <c r="C57" s="58"/>
      <c r="D57" s="59" t="s">
        <v>61</v>
      </c>
      <c r="E57" s="59" t="s">
        <v>62</v>
      </c>
      <c r="F57" s="59" t="s">
        <v>101</v>
      </c>
      <c r="G57" s="56"/>
      <c r="H57" s="50">
        <f t="shared" si="15"/>
        <v>156.9</v>
      </c>
      <c r="I57" s="45" t="str">
        <f t="shared" si="16"/>
        <v>14:05</v>
      </c>
      <c r="J57" s="45" t="str">
        <f t="shared" si="17"/>
        <v>14:00</v>
      </c>
      <c r="K57" s="45" t="str">
        <f t="shared" si="18"/>
        <v>13:56</v>
      </c>
      <c r="L57" s="4">
        <f t="shared" si="19"/>
        <v>73.714285714285722</v>
      </c>
      <c r="M57" s="5">
        <f t="shared" si="23"/>
        <v>24.714285714285722</v>
      </c>
      <c r="N57" s="8">
        <f t="shared" si="20"/>
        <v>68.8</v>
      </c>
      <c r="O57" s="5">
        <f t="shared" si="24"/>
        <v>19.799999999999997</v>
      </c>
      <c r="P57" s="10">
        <f t="shared" si="21"/>
        <v>64.5</v>
      </c>
      <c r="Q57" s="5">
        <f t="shared" si="25"/>
        <v>15.5</v>
      </c>
      <c r="V57" s="3"/>
    </row>
    <row r="58" spans="1:22" ht="18">
      <c r="A58" s="1">
        <v>48</v>
      </c>
      <c r="B58" s="53">
        <v>51.6</v>
      </c>
      <c r="C58" s="58"/>
      <c r="D58" s="52" t="s">
        <v>102</v>
      </c>
      <c r="E58" s="52" t="s">
        <v>15</v>
      </c>
      <c r="F58" s="56" t="s">
        <v>103</v>
      </c>
      <c r="G58" s="56"/>
      <c r="H58" s="50">
        <f t="shared" si="15"/>
        <v>156.9</v>
      </c>
      <c r="I58" s="45" t="str">
        <f t="shared" si="16"/>
        <v>14:05</v>
      </c>
      <c r="J58" s="45" t="str">
        <f t="shared" si="17"/>
        <v>14:00</v>
      </c>
      <c r="K58" s="45" t="str">
        <f t="shared" si="18"/>
        <v>13:56</v>
      </c>
      <c r="L58" s="4">
        <f t="shared" si="19"/>
        <v>73.714285714285722</v>
      </c>
      <c r="M58" s="5">
        <f t="shared" si="23"/>
        <v>24.714285714285722</v>
      </c>
      <c r="N58" s="8">
        <f t="shared" si="20"/>
        <v>68.8</v>
      </c>
      <c r="O58" s="5">
        <f t="shared" si="24"/>
        <v>19.799999999999997</v>
      </c>
      <c r="P58" s="10">
        <f t="shared" si="21"/>
        <v>64.5</v>
      </c>
      <c r="Q58" s="5">
        <f t="shared" si="25"/>
        <v>15.5</v>
      </c>
      <c r="V58" s="3"/>
    </row>
    <row r="59" spans="1:22" ht="18">
      <c r="A59" s="1">
        <v>49</v>
      </c>
      <c r="B59" s="53">
        <v>52.2</v>
      </c>
      <c r="C59" s="58"/>
      <c r="D59" s="59"/>
      <c r="E59" s="52" t="s">
        <v>104</v>
      </c>
      <c r="F59" s="56" t="s">
        <v>105</v>
      </c>
      <c r="G59" s="56"/>
      <c r="H59" s="50">
        <f t="shared" si="15"/>
        <v>156.30000000000001</v>
      </c>
      <c r="I59" s="45" t="str">
        <f t="shared" si="16"/>
        <v>14:06</v>
      </c>
      <c r="J59" s="45" t="str">
        <f t="shared" si="17"/>
        <v>14:01</v>
      </c>
      <c r="K59" s="45" t="str">
        <f t="shared" si="18"/>
        <v>13:57</v>
      </c>
      <c r="L59" s="4">
        <f t="shared" si="19"/>
        <v>74.571428571428569</v>
      </c>
      <c r="M59" s="5">
        <f t="shared" si="23"/>
        <v>25.571428571428569</v>
      </c>
      <c r="N59" s="8">
        <f t="shared" si="20"/>
        <v>69.600000000000009</v>
      </c>
      <c r="O59" s="5">
        <f t="shared" si="24"/>
        <v>20.600000000000009</v>
      </c>
      <c r="P59" s="10">
        <f t="shared" si="21"/>
        <v>65.250000000000014</v>
      </c>
      <c r="Q59" s="5">
        <f t="shared" si="25"/>
        <v>16.250000000000014</v>
      </c>
      <c r="V59" s="3"/>
    </row>
    <row r="60" spans="1:22" ht="18">
      <c r="A60" s="1">
        <v>50</v>
      </c>
      <c r="B60" s="53">
        <v>54.2</v>
      </c>
      <c r="C60" s="58"/>
      <c r="D60" s="56" t="s">
        <v>106</v>
      </c>
      <c r="E60" s="56" t="s">
        <v>33</v>
      </c>
      <c r="F60" s="56" t="s">
        <v>107</v>
      </c>
      <c r="G60" s="56"/>
      <c r="H60" s="50">
        <f>$H$11-B60</f>
        <v>154.30000000000001</v>
      </c>
      <c r="I60" s="45" t="str">
        <f t="shared" si="16"/>
        <v>14:09</v>
      </c>
      <c r="J60" s="45" t="str">
        <f t="shared" si="17"/>
        <v>14:04</v>
      </c>
      <c r="K60" s="45" t="str">
        <f t="shared" si="18"/>
        <v>13:59</v>
      </c>
      <c r="L60" s="4">
        <f t="shared" si="19"/>
        <v>77.428571428571431</v>
      </c>
      <c r="M60" s="5">
        <f t="shared" si="23"/>
        <v>28.428571428571431</v>
      </c>
      <c r="N60" s="8">
        <f t="shared" si="20"/>
        <v>72.266666666666666</v>
      </c>
      <c r="O60" s="5">
        <f t="shared" si="24"/>
        <v>23.266666666666666</v>
      </c>
      <c r="P60" s="10">
        <f t="shared" si="21"/>
        <v>67.75</v>
      </c>
      <c r="Q60" s="5">
        <f t="shared" si="25"/>
        <v>18.75</v>
      </c>
      <c r="V60" s="3"/>
    </row>
    <row r="61" spans="1:22" ht="21" customHeight="1">
      <c r="A61" s="1">
        <v>51</v>
      </c>
      <c r="B61" s="57">
        <v>56.3</v>
      </c>
      <c r="C61" s="58"/>
      <c r="D61" s="52" t="s">
        <v>108</v>
      </c>
      <c r="E61" s="52" t="s">
        <v>43</v>
      </c>
      <c r="F61" s="52" t="s">
        <v>109</v>
      </c>
      <c r="G61" s="67"/>
      <c r="H61" s="50">
        <f>$H$11-B61</f>
        <v>152.19999999999999</v>
      </c>
      <c r="I61" s="45" t="str">
        <f t="shared" si="16"/>
        <v>14:12</v>
      </c>
      <c r="J61" s="45" t="str">
        <f t="shared" si="17"/>
        <v>14:07</v>
      </c>
      <c r="K61" s="45" t="str">
        <f t="shared" si="18"/>
        <v>14:02</v>
      </c>
      <c r="L61" s="4">
        <f t="shared" si="19"/>
        <v>80.428571428571416</v>
      </c>
      <c r="M61" s="5">
        <f t="shared" si="23"/>
        <v>31.428571428571416</v>
      </c>
      <c r="N61" s="8">
        <f t="shared" si="20"/>
        <v>75.066666666666663</v>
      </c>
      <c r="O61" s="5">
        <f t="shared" si="24"/>
        <v>26.066666666666663</v>
      </c>
      <c r="P61" s="10">
        <f t="shared" si="21"/>
        <v>70.375</v>
      </c>
      <c r="Q61" s="5">
        <f t="shared" si="25"/>
        <v>21.375</v>
      </c>
      <c r="V61" s="3"/>
    </row>
    <row r="62" spans="1:22" ht="21" customHeight="1">
      <c r="A62" s="1">
        <v>52</v>
      </c>
      <c r="B62" s="57">
        <v>57.6</v>
      </c>
      <c r="C62" s="58"/>
      <c r="D62" s="52"/>
      <c r="E62" s="52" t="s">
        <v>110</v>
      </c>
      <c r="F62" s="52" t="s">
        <v>111</v>
      </c>
      <c r="G62" s="67"/>
      <c r="H62" s="50">
        <f>$H$11-B62</f>
        <v>150.9</v>
      </c>
      <c r="I62" s="45" t="str">
        <f t="shared" si="16"/>
        <v>14:14</v>
      </c>
      <c r="J62" s="45" t="str">
        <f t="shared" si="17"/>
        <v>14:08</v>
      </c>
      <c r="K62" s="45" t="str">
        <f t="shared" si="18"/>
        <v>14:04</v>
      </c>
      <c r="L62" s="4">
        <f t="shared" si="19"/>
        <v>82.285714285714292</v>
      </c>
      <c r="M62" s="5">
        <f t="shared" si="23"/>
        <v>33.285714285714292</v>
      </c>
      <c r="N62" s="8">
        <f t="shared" si="20"/>
        <v>76.8</v>
      </c>
      <c r="O62" s="5">
        <f t="shared" si="24"/>
        <v>27.799999999999997</v>
      </c>
      <c r="P62" s="10">
        <f t="shared" si="21"/>
        <v>72</v>
      </c>
      <c r="Q62" s="5">
        <f t="shared" si="25"/>
        <v>23</v>
      </c>
      <c r="V62" s="3"/>
    </row>
    <row r="63" spans="1:22" ht="21" customHeight="1">
      <c r="A63" s="1">
        <v>53</v>
      </c>
      <c r="B63" s="57">
        <v>57.9</v>
      </c>
      <c r="C63" s="58"/>
      <c r="D63" s="67"/>
      <c r="E63" s="52" t="s">
        <v>30</v>
      </c>
      <c r="F63" s="52" t="s">
        <v>112</v>
      </c>
      <c r="G63" s="67"/>
      <c r="H63" s="50">
        <f>$H$11-B63</f>
        <v>150.6</v>
      </c>
      <c r="I63" s="45" t="str">
        <f t="shared" si="16"/>
        <v>14:14</v>
      </c>
      <c r="J63" s="45" t="str">
        <f t="shared" si="17"/>
        <v>14:09</v>
      </c>
      <c r="K63" s="45" t="str">
        <f t="shared" si="18"/>
        <v>14:04</v>
      </c>
      <c r="L63" s="4">
        <f t="shared" si="19"/>
        <v>82.714285714285708</v>
      </c>
      <c r="M63" s="5">
        <f t="shared" si="23"/>
        <v>33.714285714285708</v>
      </c>
      <c r="N63" s="8">
        <f t="shared" si="20"/>
        <v>77.2</v>
      </c>
      <c r="O63" s="5">
        <f t="shared" si="24"/>
        <v>28.200000000000003</v>
      </c>
      <c r="P63" s="10">
        <f t="shared" si="21"/>
        <v>72.375</v>
      </c>
      <c r="Q63" s="5">
        <f t="shared" si="25"/>
        <v>23.375</v>
      </c>
      <c r="V63" s="3"/>
    </row>
    <row r="64" spans="1:22" ht="21" customHeight="1">
      <c r="A64" s="1">
        <v>54</v>
      </c>
      <c r="B64" s="57">
        <v>58</v>
      </c>
      <c r="C64" s="58"/>
      <c r="D64" s="52"/>
      <c r="E64" s="52" t="s">
        <v>33</v>
      </c>
      <c r="F64" s="52" t="s">
        <v>113</v>
      </c>
      <c r="G64" s="67"/>
      <c r="H64" s="50">
        <f>$H$11-B64</f>
        <v>150.5</v>
      </c>
      <c r="I64" s="45" t="str">
        <f t="shared" si="16"/>
        <v>14:14</v>
      </c>
      <c r="J64" s="45" t="str">
        <f t="shared" si="17"/>
        <v>14:09</v>
      </c>
      <c r="K64" s="45" t="str">
        <f t="shared" si="18"/>
        <v>14:04</v>
      </c>
      <c r="L64" s="4">
        <f t="shared" si="19"/>
        <v>82.857142857142861</v>
      </c>
      <c r="M64" s="5">
        <f t="shared" si="23"/>
        <v>33.857142857142861</v>
      </c>
      <c r="N64" s="8">
        <f t="shared" si="20"/>
        <v>77.333333333333343</v>
      </c>
      <c r="O64" s="5">
        <f t="shared" si="24"/>
        <v>28.333333333333343</v>
      </c>
      <c r="P64" s="10">
        <f t="shared" si="21"/>
        <v>72.5</v>
      </c>
      <c r="Q64" s="5">
        <f t="shared" si="25"/>
        <v>23.5</v>
      </c>
      <c r="V64" s="3"/>
    </row>
    <row r="65" spans="1:22" ht="21" customHeight="1">
      <c r="A65" s="1">
        <v>55</v>
      </c>
      <c r="B65" s="53">
        <v>59.4</v>
      </c>
      <c r="C65" s="68"/>
      <c r="D65" s="56"/>
      <c r="E65" s="52" t="s">
        <v>33</v>
      </c>
      <c r="F65" s="52" t="s">
        <v>114</v>
      </c>
      <c r="G65" s="56"/>
      <c r="H65" s="50">
        <v>149.1</v>
      </c>
      <c r="I65" s="45" t="str">
        <f t="shared" si="16"/>
        <v>14:16</v>
      </c>
      <c r="J65" s="45">
        <v>0.59097222222222223</v>
      </c>
      <c r="K65" s="45">
        <v>0.58750000000000002</v>
      </c>
      <c r="L65" s="4">
        <f t="shared" si="19"/>
        <v>84.857142857142847</v>
      </c>
      <c r="M65" s="5">
        <f t="shared" si="23"/>
        <v>35.857142857142847</v>
      </c>
      <c r="N65" s="8">
        <f t="shared" si="20"/>
        <v>79.2</v>
      </c>
      <c r="O65" s="5">
        <f t="shared" si="24"/>
        <v>30.200000000000003</v>
      </c>
      <c r="P65" s="10">
        <f t="shared" si="21"/>
        <v>74.25</v>
      </c>
      <c r="Q65" s="5">
        <f t="shared" si="25"/>
        <v>25.25</v>
      </c>
      <c r="V65" s="3"/>
    </row>
    <row r="66" spans="1:22" ht="21" customHeight="1">
      <c r="A66" s="1">
        <v>56</v>
      </c>
      <c r="B66" s="53">
        <v>61.5</v>
      </c>
      <c r="C66" s="58"/>
      <c r="D66" s="56"/>
      <c r="E66" s="56" t="s">
        <v>30</v>
      </c>
      <c r="F66" s="56" t="s">
        <v>115</v>
      </c>
      <c r="G66" s="56"/>
      <c r="H66" s="50">
        <f t="shared" ref="H66:H69" si="26">$H$11-B66</f>
        <v>147</v>
      </c>
      <c r="I66" s="45" t="str">
        <f t="shared" si="16"/>
        <v>14:19</v>
      </c>
      <c r="J66" s="45" t="str">
        <f t="shared" ref="J66:J69" si="27">TEXT(((B66/$J$1)/24)+$J$11,"u:mm")</f>
        <v>14:14</v>
      </c>
      <c r="K66" s="45" t="str">
        <f t="shared" si="18"/>
        <v>14:08</v>
      </c>
      <c r="L66" s="4"/>
      <c r="M66" s="5"/>
      <c r="N66" s="8"/>
      <c r="O66" s="5"/>
      <c r="P66" s="10"/>
      <c r="Q66" s="5"/>
      <c r="V66" s="3"/>
    </row>
    <row r="67" spans="1:22" ht="21" customHeight="1">
      <c r="A67" s="1">
        <v>57</v>
      </c>
      <c r="B67" s="53">
        <v>62.2</v>
      </c>
      <c r="C67" s="58"/>
      <c r="D67" s="59"/>
      <c r="E67" s="52" t="s">
        <v>15</v>
      </c>
      <c r="F67" s="52" t="s">
        <v>116</v>
      </c>
      <c r="G67" s="56"/>
      <c r="H67" s="50">
        <f t="shared" si="26"/>
        <v>146.30000000000001</v>
      </c>
      <c r="I67" s="45" t="str">
        <f t="shared" si="16"/>
        <v>14:20</v>
      </c>
      <c r="J67" s="45" t="str">
        <f t="shared" si="27"/>
        <v>14:14</v>
      </c>
      <c r="K67" s="45" t="str">
        <f t="shared" si="18"/>
        <v>14:09</v>
      </c>
      <c r="L67" s="4">
        <f t="shared" ref="L67:L82" si="28">(B67/$I$1)*60</f>
        <v>88.857142857142861</v>
      </c>
      <c r="M67" s="5">
        <f t="shared" ref="M67:M69" si="29">(L67+$M$11)-60</f>
        <v>39.857142857142861</v>
      </c>
      <c r="N67" s="8">
        <f t="shared" ref="N67:N82" si="30">(B67/$J$1)*60</f>
        <v>82.933333333333337</v>
      </c>
      <c r="O67" s="5">
        <f t="shared" ref="O67:O69" si="31">(N67+$M$11)-60</f>
        <v>33.933333333333337</v>
      </c>
      <c r="P67" s="10">
        <f t="shared" ref="P67:P82" si="32">(B67/$K$1)*60</f>
        <v>77.75</v>
      </c>
      <c r="Q67" s="5">
        <f t="shared" ref="Q67:Q69" si="33">(P67+$M$11)-60</f>
        <v>28.75</v>
      </c>
      <c r="V67" s="3"/>
    </row>
    <row r="68" spans="1:22" ht="18">
      <c r="A68" s="1">
        <v>58</v>
      </c>
      <c r="B68" s="53">
        <v>63.3</v>
      </c>
      <c r="C68" s="58"/>
      <c r="D68" s="56" t="s">
        <v>117</v>
      </c>
      <c r="E68" s="56" t="s">
        <v>30</v>
      </c>
      <c r="F68" s="65" t="s">
        <v>118</v>
      </c>
      <c r="G68" s="65" t="s">
        <v>80</v>
      </c>
      <c r="H68" s="50">
        <f t="shared" si="26"/>
        <v>145.19999999999999</v>
      </c>
      <c r="I68" s="45" t="str">
        <f t="shared" si="16"/>
        <v>14:22</v>
      </c>
      <c r="J68" s="45" t="str">
        <f t="shared" si="27"/>
        <v>14:16</v>
      </c>
      <c r="K68" s="45" t="str">
        <f t="shared" si="18"/>
        <v>14:11</v>
      </c>
      <c r="L68" s="4">
        <f t="shared" si="28"/>
        <v>90.428571428571431</v>
      </c>
      <c r="M68" s="5">
        <f t="shared" si="29"/>
        <v>41.428571428571431</v>
      </c>
      <c r="N68" s="8">
        <f t="shared" si="30"/>
        <v>84.399999999999991</v>
      </c>
      <c r="O68" s="5">
        <f t="shared" si="31"/>
        <v>35.399999999999991</v>
      </c>
      <c r="P68" s="10">
        <f t="shared" si="32"/>
        <v>79.124999999999986</v>
      </c>
      <c r="Q68" s="5">
        <f t="shared" si="33"/>
        <v>30.124999999999986</v>
      </c>
      <c r="V68" s="3"/>
    </row>
    <row r="69" spans="1:22" ht="18">
      <c r="A69" s="1">
        <v>59</v>
      </c>
      <c r="B69" s="53">
        <v>64.3</v>
      </c>
      <c r="C69" s="58"/>
      <c r="D69" s="56" t="s">
        <v>119</v>
      </c>
      <c r="E69" s="56" t="s">
        <v>33</v>
      </c>
      <c r="F69" s="56" t="s">
        <v>120</v>
      </c>
      <c r="G69" s="56"/>
      <c r="H69" s="50">
        <f t="shared" si="26"/>
        <v>144.19999999999999</v>
      </c>
      <c r="I69" s="45" t="str">
        <f t="shared" si="16"/>
        <v>14:23</v>
      </c>
      <c r="J69" s="45" t="str">
        <f t="shared" si="27"/>
        <v>14:17</v>
      </c>
      <c r="K69" s="45" t="str">
        <f t="shared" si="18"/>
        <v>14:12</v>
      </c>
      <c r="L69" s="4">
        <f t="shared" si="28"/>
        <v>91.857142857142847</v>
      </c>
      <c r="M69" s="5">
        <f t="shared" si="29"/>
        <v>42.857142857142847</v>
      </c>
      <c r="N69" s="8">
        <f t="shared" si="30"/>
        <v>85.733333333333334</v>
      </c>
      <c r="O69" s="5">
        <f t="shared" si="31"/>
        <v>36.733333333333334</v>
      </c>
      <c r="P69" s="10">
        <f t="shared" si="32"/>
        <v>80.375</v>
      </c>
      <c r="Q69" s="5">
        <f t="shared" si="33"/>
        <v>31.375</v>
      </c>
      <c r="V69" s="3"/>
    </row>
    <row r="70" spans="1:22" ht="21" customHeight="1">
      <c r="A70" s="1">
        <v>60</v>
      </c>
      <c r="B70" s="53">
        <v>64.7</v>
      </c>
      <c r="C70" s="58"/>
      <c r="D70" s="56"/>
      <c r="E70" s="56" t="s">
        <v>121</v>
      </c>
      <c r="F70" s="65" t="s">
        <v>122</v>
      </c>
      <c r="G70" s="65" t="s">
        <v>123</v>
      </c>
      <c r="H70" s="50">
        <f t="shared" ref="H70:H83" si="34">$H$11-B70</f>
        <v>143.80000000000001</v>
      </c>
      <c r="I70" s="45" t="str">
        <f t="shared" ref="I70:I83" si="35">TEXT(((B70/$I$1)/24)+$I$11,"u:mm")</f>
        <v>14:24</v>
      </c>
      <c r="J70" s="45" t="str">
        <f t="shared" ref="J70:J83" si="36">TEXT(((B70/$J$1)/24)+$J$11,"u:mm")</f>
        <v>14:18</v>
      </c>
      <c r="K70" s="45" t="str">
        <f t="shared" ref="K70:K83" si="37">TEXT(((B70/$K$1)/24)+$K$11,"u:mm")</f>
        <v>14:12</v>
      </c>
      <c r="L70" s="4">
        <f t="shared" si="28"/>
        <v>92.428571428571431</v>
      </c>
      <c r="M70" s="5">
        <f t="shared" ref="M70:M95" si="38">(L70+$M$11)-120</f>
        <v>-16.571428571428569</v>
      </c>
      <c r="N70" s="8">
        <f t="shared" si="30"/>
        <v>86.266666666666666</v>
      </c>
      <c r="O70" s="5">
        <f t="shared" ref="O70:O97" si="39">(N70+$M$11)-120</f>
        <v>-22.733333333333334</v>
      </c>
      <c r="P70" s="10">
        <f t="shared" si="32"/>
        <v>80.875</v>
      </c>
      <c r="Q70" s="5">
        <f t="shared" ref="Q70:Q97" si="40">(P70+$M$11)-120</f>
        <v>-28.125</v>
      </c>
      <c r="V70" s="3"/>
    </row>
    <row r="71" spans="1:22" ht="18">
      <c r="A71" s="1">
        <v>61</v>
      </c>
      <c r="B71" s="53">
        <v>65.3</v>
      </c>
      <c r="C71" s="58"/>
      <c r="D71" s="56"/>
      <c r="E71" s="56" t="s">
        <v>15</v>
      </c>
      <c r="F71" s="56" t="s">
        <v>122</v>
      </c>
      <c r="G71" s="56"/>
      <c r="H71" s="50">
        <f t="shared" si="34"/>
        <v>143.19999999999999</v>
      </c>
      <c r="I71" s="45" t="str">
        <f t="shared" si="35"/>
        <v>14:25</v>
      </c>
      <c r="J71" s="45" t="str">
        <f t="shared" si="36"/>
        <v>14:19</v>
      </c>
      <c r="K71" s="45" t="str">
        <f t="shared" si="37"/>
        <v>14:13</v>
      </c>
      <c r="L71" s="4">
        <f t="shared" si="28"/>
        <v>93.285714285714292</v>
      </c>
      <c r="M71" s="5">
        <f t="shared" si="38"/>
        <v>-15.714285714285708</v>
      </c>
      <c r="N71" s="8">
        <f t="shared" si="30"/>
        <v>87.066666666666663</v>
      </c>
      <c r="O71" s="5">
        <f t="shared" si="39"/>
        <v>-21.933333333333337</v>
      </c>
      <c r="P71" s="10">
        <f t="shared" si="32"/>
        <v>81.625</v>
      </c>
      <c r="Q71" s="5">
        <f t="shared" si="40"/>
        <v>-27.375</v>
      </c>
      <c r="V71" s="3"/>
    </row>
    <row r="72" spans="1:22" ht="18">
      <c r="A72" s="1">
        <v>62</v>
      </c>
      <c r="B72" s="53">
        <v>65.5</v>
      </c>
      <c r="C72" s="58"/>
      <c r="D72" s="56"/>
      <c r="E72" s="56" t="s">
        <v>15</v>
      </c>
      <c r="F72" s="56" t="s">
        <v>122</v>
      </c>
      <c r="G72" s="56"/>
      <c r="H72" s="50">
        <f t="shared" si="34"/>
        <v>143</v>
      </c>
      <c r="I72" s="45" t="str">
        <f t="shared" si="35"/>
        <v>14:25</v>
      </c>
      <c r="J72" s="45" t="str">
        <f t="shared" si="36"/>
        <v>14:19</v>
      </c>
      <c r="K72" s="45" t="str">
        <f t="shared" si="37"/>
        <v>14:13</v>
      </c>
      <c r="L72" s="4">
        <f t="shared" si="28"/>
        <v>93.571428571428569</v>
      </c>
      <c r="M72" s="5">
        <f t="shared" si="38"/>
        <v>-15.428571428571431</v>
      </c>
      <c r="N72" s="8">
        <f t="shared" si="30"/>
        <v>87.333333333333329</v>
      </c>
      <c r="O72" s="5">
        <f t="shared" si="39"/>
        <v>-21.666666666666671</v>
      </c>
      <c r="P72" s="10">
        <f t="shared" si="32"/>
        <v>81.875</v>
      </c>
      <c r="Q72" s="5">
        <f t="shared" si="40"/>
        <v>-27.125</v>
      </c>
      <c r="V72" s="3"/>
    </row>
    <row r="73" spans="1:22" ht="18">
      <c r="A73" s="1">
        <v>63</v>
      </c>
      <c r="B73" s="53">
        <v>65.599999999999994</v>
      </c>
      <c r="C73" s="58"/>
      <c r="D73" s="56"/>
      <c r="E73" s="56" t="s">
        <v>15</v>
      </c>
      <c r="F73" s="56" t="s">
        <v>124</v>
      </c>
      <c r="G73" s="56"/>
      <c r="H73" s="50">
        <f t="shared" si="34"/>
        <v>142.9</v>
      </c>
      <c r="I73" s="45" t="str">
        <f t="shared" si="35"/>
        <v>14:25</v>
      </c>
      <c r="J73" s="45" t="str">
        <f t="shared" si="36"/>
        <v>14:19</v>
      </c>
      <c r="K73" s="45" t="str">
        <f t="shared" si="37"/>
        <v>14:14</v>
      </c>
      <c r="L73" s="4">
        <f t="shared" si="28"/>
        <v>93.714285714285694</v>
      </c>
      <c r="M73" s="5">
        <f t="shared" si="38"/>
        <v>-15.285714285714306</v>
      </c>
      <c r="N73" s="8">
        <f t="shared" si="30"/>
        <v>87.466666666666654</v>
      </c>
      <c r="O73" s="5">
        <f t="shared" si="39"/>
        <v>-21.533333333333346</v>
      </c>
      <c r="P73" s="10">
        <f t="shared" si="32"/>
        <v>81.999999999999986</v>
      </c>
      <c r="Q73" s="5">
        <f t="shared" si="40"/>
        <v>-27.000000000000014</v>
      </c>
      <c r="V73" s="3"/>
    </row>
    <row r="74" spans="1:22" ht="18">
      <c r="A74" s="1">
        <v>64</v>
      </c>
      <c r="B74" s="53">
        <v>66.400000000000006</v>
      </c>
      <c r="C74" s="58"/>
      <c r="D74" s="56"/>
      <c r="E74" s="56" t="s">
        <v>125</v>
      </c>
      <c r="F74" s="56" t="s">
        <v>126</v>
      </c>
      <c r="G74" s="56"/>
      <c r="H74" s="50">
        <f t="shared" si="34"/>
        <v>142.1</v>
      </c>
      <c r="I74" s="45" t="str">
        <f t="shared" si="35"/>
        <v>14:26</v>
      </c>
      <c r="J74" s="45" t="str">
        <f t="shared" si="36"/>
        <v>14:20</v>
      </c>
      <c r="K74" s="45" t="str">
        <f t="shared" si="37"/>
        <v>14:15</v>
      </c>
      <c r="L74" s="4">
        <f t="shared" si="28"/>
        <v>94.857142857142861</v>
      </c>
      <c r="M74" s="5">
        <f t="shared" si="38"/>
        <v>-14.142857142857139</v>
      </c>
      <c r="N74" s="8">
        <f t="shared" si="30"/>
        <v>88.533333333333346</v>
      </c>
      <c r="O74" s="5">
        <f t="shared" si="39"/>
        <v>-20.466666666666654</v>
      </c>
      <c r="P74" s="10">
        <f t="shared" si="32"/>
        <v>83.000000000000014</v>
      </c>
      <c r="Q74" s="5">
        <f t="shared" si="40"/>
        <v>-25.999999999999986</v>
      </c>
      <c r="V74" s="3"/>
    </row>
    <row r="75" spans="1:22" ht="18">
      <c r="A75" s="1">
        <v>65</v>
      </c>
      <c r="B75" s="53">
        <v>66.5</v>
      </c>
      <c r="C75" s="58"/>
      <c r="D75" s="56" t="s">
        <v>127</v>
      </c>
      <c r="E75" s="56" t="s">
        <v>33</v>
      </c>
      <c r="F75" s="56" t="s">
        <v>128</v>
      </c>
      <c r="G75" s="56"/>
      <c r="H75" s="50">
        <f t="shared" si="34"/>
        <v>142</v>
      </c>
      <c r="I75" s="45" t="str">
        <f t="shared" si="35"/>
        <v>14:27</v>
      </c>
      <c r="J75" s="45" t="str">
        <f t="shared" si="36"/>
        <v>14:20</v>
      </c>
      <c r="K75" s="45" t="str">
        <f t="shared" si="37"/>
        <v>14:15</v>
      </c>
      <c r="L75" s="4">
        <f t="shared" si="28"/>
        <v>95</v>
      </c>
      <c r="M75" s="5">
        <f t="shared" si="38"/>
        <v>-14</v>
      </c>
      <c r="N75" s="8">
        <f t="shared" si="30"/>
        <v>88.666666666666671</v>
      </c>
      <c r="O75" s="5">
        <f t="shared" si="39"/>
        <v>-20.333333333333329</v>
      </c>
      <c r="P75" s="10">
        <f t="shared" si="32"/>
        <v>83.125</v>
      </c>
      <c r="Q75" s="5">
        <f t="shared" si="40"/>
        <v>-25.875</v>
      </c>
      <c r="V75" s="3"/>
    </row>
    <row r="76" spans="1:22" ht="18">
      <c r="A76" s="1">
        <v>66</v>
      </c>
      <c r="B76" s="53">
        <v>67.400000000000006</v>
      </c>
      <c r="C76" s="58"/>
      <c r="D76" s="56"/>
      <c r="E76" s="56" t="s">
        <v>30</v>
      </c>
      <c r="F76" s="56" t="s">
        <v>129</v>
      </c>
      <c r="G76" s="56"/>
      <c r="H76" s="50">
        <f t="shared" si="34"/>
        <v>141.1</v>
      </c>
      <c r="I76" s="45" t="str">
        <f t="shared" si="35"/>
        <v>14:28</v>
      </c>
      <c r="J76" s="45" t="str">
        <f t="shared" si="36"/>
        <v>14:21</v>
      </c>
      <c r="K76" s="45" t="str">
        <f t="shared" si="37"/>
        <v>14:16</v>
      </c>
      <c r="L76" s="4">
        <f t="shared" si="28"/>
        <v>96.285714285714292</v>
      </c>
      <c r="M76" s="5">
        <f t="shared" si="38"/>
        <v>-12.714285714285708</v>
      </c>
      <c r="N76" s="8">
        <f t="shared" si="30"/>
        <v>89.866666666666674</v>
      </c>
      <c r="O76" s="5">
        <f t="shared" si="39"/>
        <v>-19.133333333333326</v>
      </c>
      <c r="P76" s="10">
        <f t="shared" si="32"/>
        <v>84.25</v>
      </c>
      <c r="Q76" s="5">
        <f t="shared" si="40"/>
        <v>-24.75</v>
      </c>
      <c r="V76" s="3"/>
    </row>
    <row r="77" spans="1:22" ht="18">
      <c r="A77" s="1">
        <v>67</v>
      </c>
      <c r="B77" s="53">
        <v>69.099999999999994</v>
      </c>
      <c r="C77" s="69" t="s">
        <v>130</v>
      </c>
      <c r="D77" s="56" t="s">
        <v>131</v>
      </c>
      <c r="E77" s="56" t="s">
        <v>33</v>
      </c>
      <c r="F77" s="56" t="s">
        <v>132</v>
      </c>
      <c r="G77" s="56"/>
      <c r="H77" s="50">
        <f t="shared" si="34"/>
        <v>139.4</v>
      </c>
      <c r="I77" s="45" t="str">
        <f t="shared" si="35"/>
        <v>14:30</v>
      </c>
      <c r="J77" s="45" t="str">
        <f t="shared" si="36"/>
        <v>14:24</v>
      </c>
      <c r="K77" s="45" t="str">
        <f t="shared" si="37"/>
        <v>14:18</v>
      </c>
      <c r="L77" s="4">
        <f t="shared" si="28"/>
        <v>98.714285714285708</v>
      </c>
      <c r="M77" s="5">
        <f t="shared" si="38"/>
        <v>-10.285714285714292</v>
      </c>
      <c r="N77" s="8">
        <f t="shared" si="30"/>
        <v>92.133333333333326</v>
      </c>
      <c r="O77" s="5">
        <f t="shared" si="39"/>
        <v>-16.866666666666674</v>
      </c>
      <c r="P77" s="10">
        <f t="shared" si="32"/>
        <v>86.375</v>
      </c>
      <c r="Q77" s="5">
        <f t="shared" si="40"/>
        <v>-22.625</v>
      </c>
      <c r="V77" s="3"/>
    </row>
    <row r="78" spans="1:22" ht="18">
      <c r="A78" s="1">
        <v>68</v>
      </c>
      <c r="B78" s="70">
        <v>72.099999999999994</v>
      </c>
      <c r="C78" s="71"/>
      <c r="D78" s="56"/>
      <c r="E78" s="56" t="s">
        <v>30</v>
      </c>
      <c r="F78" s="56" t="s">
        <v>133</v>
      </c>
      <c r="G78" s="59"/>
      <c r="H78" s="50">
        <f t="shared" si="34"/>
        <v>136.4</v>
      </c>
      <c r="I78" s="45" t="str">
        <f t="shared" si="35"/>
        <v>14:35</v>
      </c>
      <c r="J78" s="45" t="str">
        <f t="shared" si="36"/>
        <v>14:28</v>
      </c>
      <c r="K78" s="45" t="str">
        <f t="shared" si="37"/>
        <v>14:22</v>
      </c>
      <c r="L78" s="4">
        <f t="shared" si="28"/>
        <v>103</v>
      </c>
      <c r="M78" s="5">
        <f t="shared" si="38"/>
        <v>-6</v>
      </c>
      <c r="N78" s="8">
        <f t="shared" si="30"/>
        <v>96.133333333333326</v>
      </c>
      <c r="O78" s="5">
        <f t="shared" si="39"/>
        <v>-12.866666666666674</v>
      </c>
      <c r="P78" s="10">
        <f t="shared" si="32"/>
        <v>90.125</v>
      </c>
      <c r="Q78" s="5">
        <f t="shared" si="40"/>
        <v>-18.875</v>
      </c>
      <c r="S78" s="12">
        <f>(B78/$I$1)*60-120+11</f>
        <v>-6</v>
      </c>
      <c r="T78" s="12">
        <f>(B78/$J$1)*60-120+11</f>
        <v>-12.866666666666674</v>
      </c>
      <c r="U78" s="12">
        <f>(B78/$K$1)*60-120+11</f>
        <v>-18.875</v>
      </c>
      <c r="V78" s="14"/>
    </row>
    <row r="79" spans="1:22" ht="18">
      <c r="A79" s="1">
        <v>69</v>
      </c>
      <c r="B79" s="70">
        <v>72.8</v>
      </c>
      <c r="C79" s="71"/>
      <c r="D79" s="56"/>
      <c r="E79" s="56" t="s">
        <v>30</v>
      </c>
      <c r="F79" s="56" t="s">
        <v>134</v>
      </c>
      <c r="G79" s="59"/>
      <c r="H79" s="50">
        <f t="shared" si="34"/>
        <v>135.69999999999999</v>
      </c>
      <c r="I79" s="45" t="str">
        <f t="shared" si="35"/>
        <v>14:36</v>
      </c>
      <c r="J79" s="45" t="str">
        <f t="shared" si="36"/>
        <v>14:29</v>
      </c>
      <c r="K79" s="45" t="str">
        <f t="shared" si="37"/>
        <v>14:23</v>
      </c>
      <c r="L79" s="4">
        <f t="shared" si="28"/>
        <v>103.99999999999999</v>
      </c>
      <c r="M79" s="5">
        <f t="shared" si="38"/>
        <v>-5.0000000000000142</v>
      </c>
      <c r="N79" s="8">
        <f t="shared" si="30"/>
        <v>97.066666666666663</v>
      </c>
      <c r="O79" s="5">
        <f t="shared" si="39"/>
        <v>-11.933333333333337</v>
      </c>
      <c r="P79" s="10">
        <f t="shared" si="32"/>
        <v>91</v>
      </c>
      <c r="Q79" s="5">
        <f t="shared" si="40"/>
        <v>-18</v>
      </c>
      <c r="S79" s="12"/>
      <c r="T79" s="12"/>
      <c r="U79" s="12"/>
      <c r="V79" s="14"/>
    </row>
    <row r="80" spans="1:22" ht="18">
      <c r="A80" s="1">
        <v>70</v>
      </c>
      <c r="B80" s="70">
        <v>73.2</v>
      </c>
      <c r="C80" s="71"/>
      <c r="D80" s="56"/>
      <c r="E80" s="56" t="s">
        <v>30</v>
      </c>
      <c r="F80" s="56" t="s">
        <v>134</v>
      </c>
      <c r="G80" s="59"/>
      <c r="H80" s="50">
        <f t="shared" si="34"/>
        <v>135.30000000000001</v>
      </c>
      <c r="I80" s="45" t="str">
        <f t="shared" si="35"/>
        <v>14:36</v>
      </c>
      <c r="J80" s="45" t="str">
        <f t="shared" si="36"/>
        <v>14:29</v>
      </c>
      <c r="K80" s="45" t="str">
        <f t="shared" si="37"/>
        <v>14:23</v>
      </c>
      <c r="L80" s="4">
        <f t="shared" si="28"/>
        <v>104.57142857142857</v>
      </c>
      <c r="M80" s="5">
        <f t="shared" si="38"/>
        <v>-4.4285714285714306</v>
      </c>
      <c r="N80" s="8">
        <f t="shared" si="30"/>
        <v>97.600000000000009</v>
      </c>
      <c r="O80" s="5">
        <f t="shared" si="39"/>
        <v>-11.399999999999991</v>
      </c>
      <c r="P80" s="10">
        <f t="shared" si="32"/>
        <v>91.500000000000014</v>
      </c>
      <c r="Q80" s="5">
        <f t="shared" si="40"/>
        <v>-17.499999999999986</v>
      </c>
      <c r="S80" s="12"/>
      <c r="T80" s="12"/>
      <c r="U80" s="12"/>
      <c r="V80" s="14"/>
    </row>
    <row r="81" spans="1:22" ht="18">
      <c r="A81" s="1">
        <v>71</v>
      </c>
      <c r="B81" s="53">
        <v>73.8</v>
      </c>
      <c r="C81" s="71"/>
      <c r="D81" s="56"/>
      <c r="E81" s="56" t="s">
        <v>33</v>
      </c>
      <c r="F81" s="56" t="s">
        <v>135</v>
      </c>
      <c r="G81" s="59"/>
      <c r="H81" s="50">
        <f t="shared" si="34"/>
        <v>134.69999999999999</v>
      </c>
      <c r="I81" s="45" t="str">
        <f t="shared" si="35"/>
        <v>14:37</v>
      </c>
      <c r="J81" s="45" t="str">
        <f t="shared" si="36"/>
        <v>14:30</v>
      </c>
      <c r="K81" s="45" t="str">
        <f t="shared" si="37"/>
        <v>14:24</v>
      </c>
      <c r="L81" s="4">
        <f t="shared" si="28"/>
        <v>105.42857142857143</v>
      </c>
      <c r="M81" s="5">
        <f t="shared" si="38"/>
        <v>-3.5714285714285694</v>
      </c>
      <c r="N81" s="8">
        <f t="shared" si="30"/>
        <v>98.399999999999991</v>
      </c>
      <c r="O81" s="5">
        <f t="shared" si="39"/>
        <v>-10.600000000000009</v>
      </c>
      <c r="P81" s="10">
        <f t="shared" si="32"/>
        <v>92.249999999999986</v>
      </c>
      <c r="Q81" s="5">
        <f t="shared" si="40"/>
        <v>-16.750000000000014</v>
      </c>
      <c r="S81" s="12"/>
      <c r="T81" s="12"/>
      <c r="U81" s="12"/>
      <c r="V81" s="14"/>
    </row>
    <row r="82" spans="1:22" ht="18">
      <c r="A82" s="1">
        <v>72</v>
      </c>
      <c r="B82" s="53">
        <v>74.7</v>
      </c>
      <c r="C82" s="71"/>
      <c r="D82" s="56"/>
      <c r="E82" s="56" t="s">
        <v>15</v>
      </c>
      <c r="F82" s="56" t="s">
        <v>136</v>
      </c>
      <c r="G82" s="56"/>
      <c r="H82" s="50">
        <f t="shared" si="34"/>
        <v>133.80000000000001</v>
      </c>
      <c r="I82" s="45" t="str">
        <f t="shared" si="35"/>
        <v>14:38</v>
      </c>
      <c r="J82" s="45" t="str">
        <f t="shared" si="36"/>
        <v>14:31</v>
      </c>
      <c r="K82" s="45" t="str">
        <f t="shared" si="37"/>
        <v>14:25</v>
      </c>
      <c r="L82" s="4">
        <f t="shared" si="28"/>
        <v>106.71428571428572</v>
      </c>
      <c r="M82" s="5">
        <f t="shared" si="38"/>
        <v>-2.2857142857142776</v>
      </c>
      <c r="N82" s="8">
        <f t="shared" si="30"/>
        <v>99.600000000000009</v>
      </c>
      <c r="O82" s="5">
        <f t="shared" si="39"/>
        <v>-9.3999999999999915</v>
      </c>
      <c r="P82" s="10">
        <f t="shared" si="32"/>
        <v>93.375000000000014</v>
      </c>
      <c r="Q82" s="5">
        <f t="shared" si="40"/>
        <v>-15.624999999999986</v>
      </c>
      <c r="S82" s="12">
        <f>(B82/$I$1)*60-120+11</f>
        <v>-2.2857142857142776</v>
      </c>
      <c r="T82" s="12">
        <f>(B82/$J$1)*60-120+11</f>
        <v>-9.3999999999999915</v>
      </c>
      <c r="U82" s="12">
        <f>(B82/$K$1)*60-120+11</f>
        <v>-15.624999999999986</v>
      </c>
      <c r="V82" s="15"/>
    </row>
    <row r="83" spans="1:22" ht="18">
      <c r="A83" s="1">
        <v>73</v>
      </c>
      <c r="B83" s="53">
        <v>75.7</v>
      </c>
      <c r="C83" s="71"/>
      <c r="D83" s="56"/>
      <c r="E83" s="56" t="s">
        <v>15</v>
      </c>
      <c r="F83" s="56" t="s">
        <v>137</v>
      </c>
      <c r="G83" s="56"/>
      <c r="H83" s="50">
        <f t="shared" si="34"/>
        <v>132.80000000000001</v>
      </c>
      <c r="I83" s="45" t="str">
        <f t="shared" si="35"/>
        <v>14:40</v>
      </c>
      <c r="J83" s="45" t="str">
        <f t="shared" si="36"/>
        <v>14:32</v>
      </c>
      <c r="K83" s="45" t="str">
        <f t="shared" si="37"/>
        <v>14:26</v>
      </c>
      <c r="L83" s="4" t="e">
        <f>(#REF!/$I$1)*60</f>
        <v>#REF!</v>
      </c>
      <c r="M83" s="5" t="e">
        <f t="shared" si="38"/>
        <v>#REF!</v>
      </c>
      <c r="N83" s="8" t="e">
        <f>(#REF!/$J$1)*60</f>
        <v>#REF!</v>
      </c>
      <c r="O83" s="5" t="e">
        <f t="shared" si="39"/>
        <v>#REF!</v>
      </c>
      <c r="P83" s="10" t="e">
        <f>(#REF!/$K$1)*60</f>
        <v>#REF!</v>
      </c>
      <c r="Q83" s="5" t="e">
        <f t="shared" si="40"/>
        <v>#REF!</v>
      </c>
      <c r="S83" s="12">
        <f>(B83/$I$1)*60-120+11</f>
        <v>-0.8571428571428612</v>
      </c>
      <c r="T83" s="12">
        <f>(B83/$J$1)*60-120+11</f>
        <v>-8.0666666666666629</v>
      </c>
      <c r="U83" s="12">
        <f>(B83/$K$1)*60-120+11</f>
        <v>-14.375</v>
      </c>
      <c r="V83" s="3"/>
    </row>
    <row r="84" spans="1:22" ht="18">
      <c r="A84" s="1">
        <v>74</v>
      </c>
      <c r="B84" s="53"/>
      <c r="C84" s="69"/>
      <c r="D84" s="63" t="s">
        <v>138</v>
      </c>
      <c r="E84" s="64" t="s">
        <v>139</v>
      </c>
      <c r="F84" s="64"/>
      <c r="G84" s="64"/>
      <c r="H84" s="50"/>
      <c r="I84" s="45"/>
      <c r="J84" s="45"/>
      <c r="K84" s="45"/>
      <c r="L84" s="4" t="e">
        <f>(#REF!/$I$1)*60</f>
        <v>#REF!</v>
      </c>
      <c r="M84" s="5" t="e">
        <f t="shared" si="38"/>
        <v>#REF!</v>
      </c>
      <c r="N84" s="8" t="e">
        <f>(#REF!/$J$1)*60</f>
        <v>#REF!</v>
      </c>
      <c r="O84" s="5" t="e">
        <f t="shared" si="39"/>
        <v>#REF!</v>
      </c>
      <c r="P84" s="10" t="e">
        <f>(#REF!/$K$1)*60</f>
        <v>#REF!</v>
      </c>
      <c r="Q84" s="5" t="e">
        <f t="shared" si="40"/>
        <v>#REF!</v>
      </c>
      <c r="S84" s="12" t="e">
        <f>(#REF!/$I$1)*60-120+11</f>
        <v>#REF!</v>
      </c>
      <c r="T84" s="12" t="e">
        <f>(#REF!/$J$1)*60-120+11</f>
        <v>#REF!</v>
      </c>
      <c r="U84" s="12" t="e">
        <f>(#REF!/$K$1)*60-120+11</f>
        <v>#REF!</v>
      </c>
      <c r="V84" s="3"/>
    </row>
    <row r="85" spans="1:22" ht="18">
      <c r="A85" s="1">
        <v>75</v>
      </c>
      <c r="B85" s="53">
        <v>77.5</v>
      </c>
      <c r="C85" s="71"/>
      <c r="D85" s="56"/>
      <c r="E85" s="56" t="s">
        <v>33</v>
      </c>
      <c r="F85" s="56" t="s">
        <v>140</v>
      </c>
      <c r="G85" s="56"/>
      <c r="H85" s="50">
        <f>$H$11-B85</f>
        <v>131</v>
      </c>
      <c r="I85" s="45" t="str">
        <f>TEXT(((B85/$I$1)/24)+$I$11,"u:mm")</f>
        <v>14:42</v>
      </c>
      <c r="J85" s="45" t="str">
        <f>TEXT(((B85/$J$1)/24)+$J$11,"u:mm")</f>
        <v>14:35</v>
      </c>
      <c r="K85" s="45" t="str">
        <f>TEXT(((B85/$K$1)/24)+$K$11,"u:mm")</f>
        <v>14:28</v>
      </c>
      <c r="L85" s="4" t="e">
        <f>(#REF!/$I$1)*60</f>
        <v>#REF!</v>
      </c>
      <c r="M85" s="5" t="e">
        <f t="shared" si="38"/>
        <v>#REF!</v>
      </c>
      <c r="N85" s="8" t="e">
        <f>(#REF!/$J$1)*60</f>
        <v>#REF!</v>
      </c>
      <c r="O85" s="5" t="e">
        <f t="shared" si="39"/>
        <v>#REF!</v>
      </c>
      <c r="P85" s="10" t="e">
        <f>(#REF!/$K$1)*60</f>
        <v>#REF!</v>
      </c>
      <c r="Q85" s="5" t="e">
        <f t="shared" si="40"/>
        <v>#REF!</v>
      </c>
      <c r="S85" s="12">
        <f t="shared" ref="S85:S97" si="41">(B85/$I$1)*60-120+11</f>
        <v>1.7142857142857224</v>
      </c>
      <c r="T85" s="12">
        <f t="shared" ref="T85:T97" si="42">(B85/$J$1)*60-120+11</f>
        <v>-5.6666666666666572</v>
      </c>
      <c r="U85" s="12">
        <f t="shared" ref="U85:U97" si="43">(B85/$K$1)*60-120+11</f>
        <v>-12.125</v>
      </c>
      <c r="V85" s="15"/>
    </row>
    <row r="86" spans="1:22" ht="18">
      <c r="A86" s="1">
        <v>76</v>
      </c>
      <c r="B86" s="53">
        <v>78.099999999999994</v>
      </c>
      <c r="C86" s="71"/>
      <c r="D86" s="56"/>
      <c r="E86" s="56" t="s">
        <v>141</v>
      </c>
      <c r="F86" s="56" t="s">
        <v>140</v>
      </c>
      <c r="G86" s="56"/>
      <c r="H86" s="50">
        <f>$H$11-B86</f>
        <v>130.4</v>
      </c>
      <c r="I86" s="45" t="str">
        <f>TEXT(((B86/$I$1)/24)+$I$11,"u:mm")</f>
        <v>14:43</v>
      </c>
      <c r="J86" s="45" t="str">
        <f>TEXT(((B86/$J$1)/24)+$J$11,"u:mm")</f>
        <v>14:36</v>
      </c>
      <c r="K86" s="45" t="str">
        <f>TEXT(((B86/$K$1)/24)+$K$11,"u:mm")</f>
        <v>14:29</v>
      </c>
      <c r="L86" s="4" t="e">
        <f>(#REF!/$I$1)*60</f>
        <v>#REF!</v>
      </c>
      <c r="M86" s="5" t="e">
        <f t="shared" si="38"/>
        <v>#REF!</v>
      </c>
      <c r="N86" s="8" t="e">
        <f>(#REF!/$J$1)*60</f>
        <v>#REF!</v>
      </c>
      <c r="O86" s="5" t="e">
        <f t="shared" si="39"/>
        <v>#REF!</v>
      </c>
      <c r="P86" s="10" t="e">
        <f>(#REF!/$K$1)*60</f>
        <v>#REF!</v>
      </c>
      <c r="Q86" s="5" t="e">
        <f t="shared" si="40"/>
        <v>#REF!</v>
      </c>
      <c r="S86" s="12">
        <f t="shared" si="41"/>
        <v>2.5714285714285552</v>
      </c>
      <c r="T86" s="12">
        <f t="shared" si="42"/>
        <v>-4.8666666666666742</v>
      </c>
      <c r="U86" s="12">
        <f t="shared" si="43"/>
        <v>-11.375</v>
      </c>
      <c r="V86" s="15"/>
    </row>
    <row r="87" spans="1:22" ht="18">
      <c r="A87" s="1">
        <v>77</v>
      </c>
      <c r="B87" s="53">
        <v>78.3</v>
      </c>
      <c r="C87" s="71"/>
      <c r="D87" s="56"/>
      <c r="E87" s="56" t="s">
        <v>30</v>
      </c>
      <c r="F87" s="56" t="s">
        <v>142</v>
      </c>
      <c r="G87" s="56"/>
      <c r="H87" s="50">
        <f>$H$11-B87</f>
        <v>130.19999999999999</v>
      </c>
      <c r="I87" s="45" t="str">
        <f>TEXT(((B87/$I$1)/24)+$I$11,"u:mm")</f>
        <v>14:43</v>
      </c>
      <c r="J87" s="45" t="str">
        <f>TEXT(((B87/$J$1)/24)+$J$11,"u:mm")</f>
        <v>14:36</v>
      </c>
      <c r="K87" s="45" t="str">
        <f>TEXT(((B87/$K$1)/24)+$K$11,"u:mm")</f>
        <v>14:29</v>
      </c>
      <c r="L87" s="4" t="e">
        <f>(#REF!/$I$1)*60</f>
        <v>#REF!</v>
      </c>
      <c r="M87" s="5" t="e">
        <f t="shared" si="38"/>
        <v>#REF!</v>
      </c>
      <c r="N87" s="8" t="e">
        <f>(#REF!/$J$1)*60</f>
        <v>#REF!</v>
      </c>
      <c r="O87" s="5" t="e">
        <f t="shared" si="39"/>
        <v>#REF!</v>
      </c>
      <c r="P87" s="10" t="e">
        <f>(#REF!/$K$1)*60</f>
        <v>#REF!</v>
      </c>
      <c r="Q87" s="5" t="e">
        <f t="shared" si="40"/>
        <v>#REF!</v>
      </c>
      <c r="S87" s="12">
        <f t="shared" si="41"/>
        <v>2.8571428571428612</v>
      </c>
      <c r="T87" s="12">
        <f t="shared" si="42"/>
        <v>-4.5999999999999943</v>
      </c>
      <c r="U87" s="12">
        <f t="shared" si="43"/>
        <v>-11.125000000000014</v>
      </c>
      <c r="V87" s="15"/>
    </row>
    <row r="88" spans="1:22" ht="18">
      <c r="A88" s="1">
        <v>78</v>
      </c>
      <c r="B88" s="53">
        <v>80.099999999999994</v>
      </c>
      <c r="C88" s="55" t="s">
        <v>45</v>
      </c>
      <c r="D88" s="56" t="s">
        <v>143</v>
      </c>
      <c r="E88" s="56" t="s">
        <v>33</v>
      </c>
      <c r="F88" s="56" t="s">
        <v>144</v>
      </c>
      <c r="G88" s="56"/>
      <c r="H88" s="50">
        <f t="shared" ref="H88:H109" si="44">$H$11-B88</f>
        <v>128.4</v>
      </c>
      <c r="I88" s="45" t="str">
        <f t="shared" ref="I88:I110" si="45">TEXT(((B88/$I$1)/24)+$I$11,"u:mm")</f>
        <v>14:46</v>
      </c>
      <c r="J88" s="45" t="str">
        <f t="shared" ref="J88:J110" si="46">TEXT(((B88/$J$1)/24)+$J$11,"u:mm")</f>
        <v>14:38</v>
      </c>
      <c r="K88" s="45" t="str">
        <f t="shared" ref="K88:K110" si="47">TEXT(((B88/$K$1)/24)+$K$11,"u:mm")</f>
        <v>14:32</v>
      </c>
      <c r="L88" s="4" t="e">
        <f>(#REF!/$I$1)*60</f>
        <v>#REF!</v>
      </c>
      <c r="M88" s="5" t="e">
        <f t="shared" si="38"/>
        <v>#REF!</v>
      </c>
      <c r="N88" s="8" t="e">
        <f>(#REF!/$J$1)*60</f>
        <v>#REF!</v>
      </c>
      <c r="O88" s="5" t="e">
        <f t="shared" si="39"/>
        <v>#REF!</v>
      </c>
      <c r="P88" s="10" t="e">
        <f>(#REF!/$K$1)*60</f>
        <v>#REF!</v>
      </c>
      <c r="Q88" s="5" t="e">
        <f t="shared" si="40"/>
        <v>#REF!</v>
      </c>
      <c r="S88" s="12">
        <f t="shared" si="41"/>
        <v>5.4285714285714164</v>
      </c>
      <c r="T88" s="12">
        <f t="shared" si="42"/>
        <v>-2.2000000000000171</v>
      </c>
      <c r="U88" s="12">
        <f t="shared" si="43"/>
        <v>-8.875</v>
      </c>
      <c r="V88" s="15"/>
    </row>
    <row r="89" spans="1:22" ht="18">
      <c r="A89" s="1">
        <v>79</v>
      </c>
      <c r="B89" s="72">
        <v>82.2</v>
      </c>
      <c r="C89" s="58"/>
      <c r="D89" s="56"/>
      <c r="E89" s="56" t="s">
        <v>30</v>
      </c>
      <c r="F89" s="56" t="s">
        <v>145</v>
      </c>
      <c r="G89" s="59"/>
      <c r="H89" s="50">
        <f t="shared" si="44"/>
        <v>126.3</v>
      </c>
      <c r="I89" s="45" t="str">
        <f t="shared" si="45"/>
        <v>14:49</v>
      </c>
      <c r="J89" s="45" t="str">
        <f t="shared" si="46"/>
        <v>14:41</v>
      </c>
      <c r="K89" s="45" t="str">
        <f t="shared" si="47"/>
        <v>14:34</v>
      </c>
      <c r="L89" s="4" t="e">
        <f>(#REF!/$I$1)*60</f>
        <v>#REF!</v>
      </c>
      <c r="M89" s="5" t="e">
        <f t="shared" si="38"/>
        <v>#REF!</v>
      </c>
      <c r="N89" s="8" t="e">
        <f>(#REF!/$J$1)*60</f>
        <v>#REF!</v>
      </c>
      <c r="O89" s="5" t="e">
        <f t="shared" si="39"/>
        <v>#REF!</v>
      </c>
      <c r="P89" s="10" t="e">
        <f>(#REF!/$K$1)*60</f>
        <v>#REF!</v>
      </c>
      <c r="Q89" s="5" t="e">
        <f t="shared" si="40"/>
        <v>#REF!</v>
      </c>
      <c r="S89" s="12">
        <f t="shared" si="41"/>
        <v>8.4285714285714448</v>
      </c>
      <c r="T89" s="12">
        <f t="shared" si="42"/>
        <v>0.59999999999999432</v>
      </c>
      <c r="U89" s="12">
        <f t="shared" si="43"/>
        <v>-6.2499999999999858</v>
      </c>
      <c r="V89" s="15"/>
    </row>
    <row r="90" spans="1:22" ht="18">
      <c r="A90" s="1">
        <v>80</v>
      </c>
      <c r="B90" s="72">
        <v>83.3</v>
      </c>
      <c r="C90" s="58"/>
      <c r="D90" s="56"/>
      <c r="E90" s="56" t="s">
        <v>15</v>
      </c>
      <c r="F90" s="56" t="s">
        <v>146</v>
      </c>
      <c r="G90" s="59"/>
      <c r="H90" s="50">
        <f t="shared" si="44"/>
        <v>125.2</v>
      </c>
      <c r="I90" s="45" t="str">
        <f t="shared" si="45"/>
        <v>14:51</v>
      </c>
      <c r="J90" s="45" t="str">
        <f t="shared" si="46"/>
        <v>14:43</v>
      </c>
      <c r="K90" s="45" t="str">
        <f t="shared" si="47"/>
        <v>14:36</v>
      </c>
      <c r="L90" s="4"/>
      <c r="M90" s="5"/>
      <c r="N90" s="8"/>
      <c r="O90" s="5"/>
      <c r="P90" s="10"/>
      <c r="Q90" s="5"/>
      <c r="S90" s="12">
        <f t="shared" si="41"/>
        <v>9.9999999999999858</v>
      </c>
      <c r="T90" s="12">
        <f t="shared" si="42"/>
        <v>2.0666666666666629</v>
      </c>
      <c r="U90" s="12">
        <f t="shared" si="43"/>
        <v>-4.875</v>
      </c>
      <c r="V90" s="15"/>
    </row>
    <row r="91" spans="1:22" ht="18">
      <c r="A91" s="1">
        <v>81</v>
      </c>
      <c r="B91" s="72">
        <v>84.9</v>
      </c>
      <c r="C91" s="58"/>
      <c r="D91" s="56" t="s">
        <v>81</v>
      </c>
      <c r="E91" s="56" t="s">
        <v>30</v>
      </c>
      <c r="F91" s="56" t="s">
        <v>147</v>
      </c>
      <c r="G91" s="59"/>
      <c r="H91" s="50">
        <f t="shared" si="44"/>
        <v>123.6</v>
      </c>
      <c r="I91" s="45" t="str">
        <f t="shared" si="45"/>
        <v>14:53</v>
      </c>
      <c r="J91" s="45" t="str">
        <f t="shared" si="46"/>
        <v>14:45</v>
      </c>
      <c r="K91" s="45" t="str">
        <f t="shared" si="47"/>
        <v>14:38</v>
      </c>
      <c r="L91" s="4"/>
      <c r="M91" s="5"/>
      <c r="N91" s="8"/>
      <c r="O91" s="5"/>
      <c r="P91" s="10"/>
      <c r="Q91" s="5"/>
      <c r="S91" s="12">
        <f t="shared" si="41"/>
        <v>12.285714285714278</v>
      </c>
      <c r="T91" s="12">
        <f t="shared" si="42"/>
        <v>4.2000000000000028</v>
      </c>
      <c r="U91" s="12">
        <f t="shared" si="43"/>
        <v>-2.875</v>
      </c>
      <c r="V91" s="15"/>
    </row>
    <row r="92" spans="1:22" ht="18">
      <c r="A92" s="1">
        <v>82</v>
      </c>
      <c r="B92" s="53"/>
      <c r="C92" s="55"/>
      <c r="D92" s="63" t="s">
        <v>148</v>
      </c>
      <c r="E92" s="64" t="s">
        <v>149</v>
      </c>
      <c r="F92" s="64"/>
      <c r="G92" s="64"/>
      <c r="H92" s="50"/>
      <c r="I92" s="45"/>
      <c r="J92" s="45"/>
      <c r="K92" s="45"/>
      <c r="L92" s="4" t="e">
        <f>(#REF!/$I$1)*60</f>
        <v>#REF!</v>
      </c>
      <c r="M92" s="5" t="e">
        <f t="shared" ref="M92" si="48">(L92+$M$11)-180</f>
        <v>#REF!</v>
      </c>
      <c r="N92" s="8" t="e">
        <f>(#REF!/$J$1)*60</f>
        <v>#REF!</v>
      </c>
      <c r="O92" s="5" t="e">
        <f t="shared" ref="O92" si="49">(N92+$M$11)-180</f>
        <v>#REF!</v>
      </c>
      <c r="P92" s="10" t="e">
        <f>(#REF!/$K$1)*60</f>
        <v>#REF!</v>
      </c>
      <c r="Q92" s="5" t="e">
        <f>(P92+$M$11)-180</f>
        <v>#REF!</v>
      </c>
      <c r="S92" s="12" t="e">
        <f>(#REF!/$I$1)*60-180+11</f>
        <v>#REF!</v>
      </c>
      <c r="T92" s="12" t="e">
        <f>(#REF!/$J$1)*60-180+11</f>
        <v>#REF!</v>
      </c>
      <c r="U92" s="12" t="e">
        <f>(#REF!/$K$1)*60-180+11</f>
        <v>#REF!</v>
      </c>
      <c r="V92" s="3"/>
    </row>
    <row r="93" spans="1:22" ht="21" customHeight="1">
      <c r="A93" s="1">
        <v>83</v>
      </c>
      <c r="B93" s="53">
        <v>86</v>
      </c>
      <c r="C93" s="55"/>
      <c r="D93" s="56"/>
      <c r="E93" s="56" t="s">
        <v>33</v>
      </c>
      <c r="F93" s="56" t="s">
        <v>150</v>
      </c>
      <c r="G93" s="56"/>
      <c r="H93" s="50">
        <v>122.5</v>
      </c>
      <c r="I93" s="45">
        <v>0.62222222222222223</v>
      </c>
      <c r="J93" s="45">
        <v>0.61597222222222225</v>
      </c>
      <c r="K93" s="45">
        <v>0.61111111111111116</v>
      </c>
      <c r="L93" s="4"/>
      <c r="M93" s="5"/>
      <c r="N93" s="8"/>
      <c r="O93" s="5"/>
      <c r="P93" s="10"/>
      <c r="Q93" s="5"/>
      <c r="S93" s="12"/>
      <c r="T93" s="12"/>
      <c r="U93" s="12"/>
      <c r="V93" s="3"/>
    </row>
    <row r="94" spans="1:22" ht="21" customHeight="1">
      <c r="A94" s="1">
        <v>84</v>
      </c>
      <c r="B94" s="53">
        <v>87</v>
      </c>
      <c r="C94" s="55"/>
      <c r="D94" s="56" t="s">
        <v>51</v>
      </c>
      <c r="E94" s="56" t="s">
        <v>33</v>
      </c>
      <c r="F94" s="56" t="s">
        <v>151</v>
      </c>
      <c r="G94" s="56"/>
      <c r="H94" s="50">
        <v>121.5</v>
      </c>
      <c r="I94" s="45">
        <v>0.62291666666666667</v>
      </c>
      <c r="J94" s="45">
        <v>0.61736111111111114</v>
      </c>
      <c r="K94" s="45">
        <v>0.6118055555555556</v>
      </c>
      <c r="L94" s="4"/>
      <c r="M94" s="5"/>
      <c r="N94" s="8"/>
      <c r="O94" s="5"/>
      <c r="P94" s="10"/>
      <c r="Q94" s="5"/>
      <c r="S94" s="12"/>
      <c r="T94" s="12"/>
      <c r="U94" s="12"/>
      <c r="V94" s="3"/>
    </row>
    <row r="95" spans="1:22" ht="18">
      <c r="A95" s="1">
        <v>85</v>
      </c>
      <c r="B95" s="53">
        <v>89.2</v>
      </c>
      <c r="C95" s="58"/>
      <c r="D95" s="56" t="s">
        <v>152</v>
      </c>
      <c r="E95" s="56" t="s">
        <v>30</v>
      </c>
      <c r="F95" s="56" t="s">
        <v>153</v>
      </c>
      <c r="G95" s="56"/>
      <c r="H95" s="50">
        <f t="shared" si="44"/>
        <v>119.3</v>
      </c>
      <c r="I95" s="45" t="str">
        <f t="shared" si="45"/>
        <v>14:59</v>
      </c>
      <c r="J95" s="45" t="str">
        <f t="shared" si="46"/>
        <v>14:50</v>
      </c>
      <c r="K95" s="45" t="str">
        <f t="shared" si="47"/>
        <v>14:43</v>
      </c>
      <c r="L95" s="4" t="e">
        <f>(#REF!/$I$1)*60</f>
        <v>#REF!</v>
      </c>
      <c r="M95" s="5" t="e">
        <f t="shared" si="38"/>
        <v>#REF!</v>
      </c>
      <c r="N95" s="8" t="e">
        <f>(#REF!/$J$1)*60</f>
        <v>#REF!</v>
      </c>
      <c r="O95" s="5" t="e">
        <f t="shared" si="39"/>
        <v>#REF!</v>
      </c>
      <c r="P95" s="10" t="e">
        <f>(#REF!/$K$1)*60</f>
        <v>#REF!</v>
      </c>
      <c r="Q95" s="5" t="e">
        <f t="shared" si="40"/>
        <v>#REF!</v>
      </c>
      <c r="S95" s="12">
        <f t="shared" si="41"/>
        <v>18.428571428571431</v>
      </c>
      <c r="T95" s="12">
        <f t="shared" si="42"/>
        <v>9.9333333333333371</v>
      </c>
      <c r="U95" s="12">
        <f t="shared" si="43"/>
        <v>2.5</v>
      </c>
      <c r="V95" s="15"/>
    </row>
    <row r="96" spans="1:22" ht="18">
      <c r="A96" s="1">
        <v>86</v>
      </c>
      <c r="B96" s="53">
        <v>90.1</v>
      </c>
      <c r="C96" s="58"/>
      <c r="D96" s="56"/>
      <c r="E96" s="56" t="s">
        <v>33</v>
      </c>
      <c r="F96" s="56" t="s">
        <v>154</v>
      </c>
      <c r="G96" s="56"/>
      <c r="H96" s="50">
        <v>118.4</v>
      </c>
      <c r="I96" s="45">
        <v>0.625</v>
      </c>
      <c r="J96" s="45">
        <v>0.61875000000000002</v>
      </c>
      <c r="K96" s="45">
        <v>0.61388888888888893</v>
      </c>
      <c r="L96" s="4"/>
      <c r="M96" s="5"/>
      <c r="N96" s="8"/>
      <c r="O96" s="5"/>
      <c r="P96" s="10"/>
      <c r="Q96" s="5"/>
      <c r="S96" s="12"/>
      <c r="T96" s="12"/>
      <c r="U96" s="12"/>
      <c r="V96" s="15"/>
    </row>
    <row r="97" spans="1:33" ht="18">
      <c r="A97" s="1">
        <v>87</v>
      </c>
      <c r="B97" s="53">
        <v>91.9</v>
      </c>
      <c r="C97" s="58"/>
      <c r="D97" s="56"/>
      <c r="E97" s="56" t="s">
        <v>30</v>
      </c>
      <c r="F97" s="56" t="s">
        <v>155</v>
      </c>
      <c r="G97" s="56"/>
      <c r="H97" s="50">
        <f t="shared" si="44"/>
        <v>116.6</v>
      </c>
      <c r="I97" s="45" t="str">
        <f t="shared" si="45"/>
        <v>15:03</v>
      </c>
      <c r="J97" s="45" t="str">
        <f t="shared" si="46"/>
        <v>14:54</v>
      </c>
      <c r="K97" s="45" t="str">
        <f t="shared" si="47"/>
        <v>14:46</v>
      </c>
      <c r="L97" s="4" t="e">
        <f>(#REF!/$I$1)*60</f>
        <v>#REF!</v>
      </c>
      <c r="M97" s="5" t="e">
        <f>(L97+$M$11)-180</f>
        <v>#REF!</v>
      </c>
      <c r="N97" s="8" t="e">
        <f>(#REF!/$J$1)*60</f>
        <v>#REF!</v>
      </c>
      <c r="O97" s="5" t="e">
        <f t="shared" si="39"/>
        <v>#REF!</v>
      </c>
      <c r="P97" s="10" t="e">
        <f>(#REF!/$K$1)*60</f>
        <v>#REF!</v>
      </c>
      <c r="Q97" s="5" t="e">
        <f t="shared" si="40"/>
        <v>#REF!</v>
      </c>
      <c r="S97" s="12">
        <f t="shared" si="41"/>
        <v>22.285714285714306</v>
      </c>
      <c r="T97" s="12">
        <f t="shared" si="42"/>
        <v>13.533333333333331</v>
      </c>
      <c r="U97" s="12">
        <f t="shared" si="43"/>
        <v>5.8750000000000142</v>
      </c>
      <c r="V97" s="15"/>
    </row>
    <row r="98" spans="1:33" ht="18">
      <c r="A98" s="1">
        <v>88</v>
      </c>
      <c r="B98" s="53">
        <v>93.6</v>
      </c>
      <c r="C98" s="58"/>
      <c r="D98" s="56"/>
      <c r="E98" s="56" t="s">
        <v>33</v>
      </c>
      <c r="F98" s="56" t="s">
        <v>156</v>
      </c>
      <c r="G98" s="56"/>
      <c r="H98" s="50">
        <f t="shared" si="44"/>
        <v>114.9</v>
      </c>
      <c r="I98" s="45" t="str">
        <f t="shared" si="45"/>
        <v>15:05</v>
      </c>
      <c r="J98" s="45" t="str">
        <f t="shared" si="46"/>
        <v>14:56</v>
      </c>
      <c r="K98" s="45" t="str">
        <f t="shared" si="47"/>
        <v>14:49</v>
      </c>
      <c r="L98" s="4"/>
      <c r="M98" s="5"/>
      <c r="N98" s="8"/>
      <c r="O98" s="5"/>
      <c r="P98" s="10"/>
      <c r="Q98" s="5"/>
      <c r="S98" s="12"/>
      <c r="T98" s="12"/>
      <c r="U98" s="12"/>
      <c r="V98" s="15"/>
    </row>
    <row r="99" spans="1:33" ht="18">
      <c r="A99" s="1">
        <v>89</v>
      </c>
      <c r="B99" s="53">
        <v>95.7</v>
      </c>
      <c r="C99" s="58"/>
      <c r="D99" s="56"/>
      <c r="E99" s="56" t="s">
        <v>157</v>
      </c>
      <c r="F99" s="56" t="s">
        <v>158</v>
      </c>
      <c r="G99" s="56"/>
      <c r="H99" s="50">
        <v>112.8</v>
      </c>
      <c r="I99" s="45">
        <v>0.63055555555555554</v>
      </c>
      <c r="J99" s="45">
        <v>0.62430555555555556</v>
      </c>
      <c r="K99" s="45">
        <v>0.61875000000000002</v>
      </c>
      <c r="L99" s="4"/>
      <c r="M99" s="5"/>
      <c r="N99" s="8"/>
      <c r="O99" s="5"/>
      <c r="P99" s="10"/>
      <c r="Q99" s="5"/>
      <c r="S99" s="12"/>
      <c r="T99" s="12"/>
      <c r="U99" s="12"/>
      <c r="V99" s="15"/>
    </row>
    <row r="100" spans="1:33" ht="18">
      <c r="A100" s="1">
        <v>90</v>
      </c>
      <c r="B100" s="46">
        <v>96.4</v>
      </c>
      <c r="C100" s="58"/>
      <c r="D100" s="56" t="s">
        <v>159</v>
      </c>
      <c r="E100" s="56" t="s">
        <v>33</v>
      </c>
      <c r="F100" s="56" t="s">
        <v>160</v>
      </c>
      <c r="G100" s="56"/>
      <c r="H100" s="50">
        <f t="shared" si="44"/>
        <v>112.1</v>
      </c>
      <c r="I100" s="45" t="str">
        <f t="shared" si="45"/>
        <v>15:09</v>
      </c>
      <c r="J100" s="45" t="str">
        <f t="shared" si="46"/>
        <v>15:00</v>
      </c>
      <c r="K100" s="45" t="str">
        <f t="shared" si="47"/>
        <v>14:52</v>
      </c>
      <c r="L100" s="4"/>
      <c r="M100" s="5"/>
      <c r="N100" s="8"/>
      <c r="O100" s="5"/>
      <c r="P100" s="10"/>
      <c r="Q100" s="5"/>
      <c r="S100" s="12"/>
      <c r="T100" s="12"/>
      <c r="U100" s="12"/>
      <c r="V100" s="15"/>
    </row>
    <row r="101" spans="1:33" ht="18">
      <c r="A101" s="1">
        <v>91</v>
      </c>
      <c r="B101" s="46">
        <v>96.8</v>
      </c>
      <c r="C101" s="58"/>
      <c r="D101" s="56"/>
      <c r="E101" s="56" t="s">
        <v>15</v>
      </c>
      <c r="F101" s="56" t="s">
        <v>160</v>
      </c>
      <c r="G101" s="56"/>
      <c r="H101" s="50">
        <f t="shared" si="44"/>
        <v>111.7</v>
      </c>
      <c r="I101" s="45" t="str">
        <f t="shared" si="45"/>
        <v>15:10</v>
      </c>
      <c r="J101" s="45" t="str">
        <f t="shared" si="46"/>
        <v>15:01</v>
      </c>
      <c r="K101" s="45" t="str">
        <f t="shared" si="47"/>
        <v>14:53</v>
      </c>
      <c r="L101" s="4"/>
      <c r="M101" s="5"/>
      <c r="N101" s="8"/>
      <c r="O101" s="5"/>
      <c r="P101" s="10"/>
      <c r="Q101" s="5"/>
      <c r="S101" s="12"/>
      <c r="T101" s="12"/>
      <c r="U101" s="12"/>
      <c r="V101" s="15"/>
    </row>
    <row r="102" spans="1:33" ht="18">
      <c r="A102" s="1">
        <v>92</v>
      </c>
      <c r="B102" s="46">
        <v>97.2</v>
      </c>
      <c r="C102" s="58"/>
      <c r="D102" s="56" t="s">
        <v>161</v>
      </c>
      <c r="E102" s="56" t="s">
        <v>15</v>
      </c>
      <c r="F102" s="56" t="s">
        <v>162</v>
      </c>
      <c r="G102" s="56"/>
      <c r="H102" s="50">
        <f t="shared" si="44"/>
        <v>111.3</v>
      </c>
      <c r="I102" s="45" t="str">
        <f t="shared" si="45"/>
        <v>15:10</v>
      </c>
      <c r="J102" s="45" t="str">
        <f t="shared" si="46"/>
        <v>15:01</v>
      </c>
      <c r="K102" s="45" t="str">
        <f t="shared" si="47"/>
        <v>14:53</v>
      </c>
      <c r="L102" s="4"/>
      <c r="M102" s="5"/>
      <c r="N102" s="8"/>
      <c r="O102" s="5"/>
      <c r="P102" s="10"/>
      <c r="Q102" s="5"/>
      <c r="S102" s="12"/>
      <c r="T102" s="12"/>
      <c r="U102" s="12"/>
      <c r="V102" s="15"/>
    </row>
    <row r="103" spans="1:33" ht="18">
      <c r="A103" s="1">
        <v>93</v>
      </c>
      <c r="B103" s="53">
        <v>98.4</v>
      </c>
      <c r="C103" s="58"/>
      <c r="D103" s="56" t="s">
        <v>152</v>
      </c>
      <c r="E103" s="56" t="s">
        <v>30</v>
      </c>
      <c r="F103" s="56" t="s">
        <v>163</v>
      </c>
      <c r="G103" s="56"/>
      <c r="H103" s="50">
        <f t="shared" si="44"/>
        <v>110.1</v>
      </c>
      <c r="I103" s="45" t="str">
        <f t="shared" si="45"/>
        <v>15:12</v>
      </c>
      <c r="J103" s="45" t="str">
        <f t="shared" si="46"/>
        <v>15:03</v>
      </c>
      <c r="K103" s="45" t="str">
        <f t="shared" si="47"/>
        <v>14:55</v>
      </c>
      <c r="L103" s="4"/>
      <c r="M103" s="5"/>
      <c r="N103" s="8"/>
      <c r="O103" s="5"/>
      <c r="P103" s="10"/>
      <c r="Q103" s="5"/>
      <c r="S103" s="12"/>
      <c r="T103" s="12"/>
      <c r="U103" s="12"/>
      <c r="V103" s="15"/>
    </row>
    <row r="104" spans="1:33" ht="18">
      <c r="A104" s="1">
        <v>94</v>
      </c>
      <c r="B104" s="53">
        <v>100.5</v>
      </c>
      <c r="C104" s="58"/>
      <c r="D104" s="56" t="s">
        <v>164</v>
      </c>
      <c r="E104" s="56" t="s">
        <v>30</v>
      </c>
      <c r="F104" s="56" t="s">
        <v>165</v>
      </c>
      <c r="G104" s="56"/>
      <c r="H104" s="50">
        <f t="shared" si="44"/>
        <v>108</v>
      </c>
      <c r="I104" s="45" t="str">
        <f t="shared" si="45"/>
        <v>15:15</v>
      </c>
      <c r="J104" s="45" t="str">
        <f t="shared" si="46"/>
        <v>15:06</v>
      </c>
      <c r="K104" s="45" t="str">
        <f t="shared" si="47"/>
        <v>14:57</v>
      </c>
      <c r="L104" s="4"/>
      <c r="M104" s="5"/>
      <c r="N104" s="8"/>
      <c r="O104" s="5"/>
      <c r="P104" s="10"/>
      <c r="Q104" s="5"/>
      <c r="S104" s="12"/>
      <c r="T104" s="12"/>
      <c r="U104" s="12"/>
      <c r="V104" s="15"/>
    </row>
    <row r="105" spans="1:33" ht="18">
      <c r="A105" s="1">
        <v>95</v>
      </c>
      <c r="B105" s="53">
        <v>101.7</v>
      </c>
      <c r="C105" s="58"/>
      <c r="D105" s="56" t="s">
        <v>161</v>
      </c>
      <c r="E105" s="56" t="s">
        <v>15</v>
      </c>
      <c r="F105" s="65" t="s">
        <v>165</v>
      </c>
      <c r="G105" s="65" t="s">
        <v>80</v>
      </c>
      <c r="H105" s="50">
        <f t="shared" si="44"/>
        <v>106.8</v>
      </c>
      <c r="I105" s="45" t="str">
        <f t="shared" si="45"/>
        <v>15:17</v>
      </c>
      <c r="J105" s="45" t="str">
        <f t="shared" si="46"/>
        <v>15:07</v>
      </c>
      <c r="K105" s="45" t="str">
        <f t="shared" si="47"/>
        <v>14:59</v>
      </c>
      <c r="L105" s="4"/>
      <c r="M105" s="5"/>
      <c r="N105" s="8"/>
      <c r="O105" s="5"/>
      <c r="P105" s="10"/>
      <c r="Q105" s="5"/>
      <c r="S105" s="12"/>
      <c r="T105" s="12"/>
      <c r="U105" s="12"/>
      <c r="V105" s="15"/>
    </row>
    <row r="106" spans="1:33" ht="18">
      <c r="A106" s="1">
        <v>96</v>
      </c>
      <c r="B106" s="53">
        <v>104.7</v>
      </c>
      <c r="C106" s="58"/>
      <c r="D106" s="59" t="s">
        <v>61</v>
      </c>
      <c r="E106" s="59" t="s">
        <v>62</v>
      </c>
      <c r="F106" s="59" t="s">
        <v>166</v>
      </c>
      <c r="G106" s="59"/>
      <c r="H106" s="50">
        <f t="shared" si="44"/>
        <v>103.8</v>
      </c>
      <c r="I106" s="45" t="str">
        <f t="shared" si="45"/>
        <v>15:21</v>
      </c>
      <c r="J106" s="45" t="str">
        <f t="shared" si="46"/>
        <v>15:11</v>
      </c>
      <c r="K106" s="45" t="str">
        <f t="shared" si="47"/>
        <v>15:02</v>
      </c>
      <c r="L106" s="4"/>
      <c r="M106" s="5"/>
      <c r="N106" s="8"/>
      <c r="O106" s="5"/>
      <c r="P106" s="10"/>
      <c r="Q106" s="5"/>
      <c r="S106" s="12"/>
      <c r="T106" s="12"/>
      <c r="U106" s="12"/>
      <c r="V106" s="15"/>
    </row>
    <row r="107" spans="1:33" ht="18">
      <c r="A107" s="1">
        <v>97</v>
      </c>
      <c r="B107" s="53">
        <v>106.2</v>
      </c>
      <c r="C107" s="58"/>
      <c r="D107" s="56"/>
      <c r="E107" s="56" t="s">
        <v>167</v>
      </c>
      <c r="F107" s="56" t="s">
        <v>168</v>
      </c>
      <c r="G107" s="56"/>
      <c r="H107" s="50">
        <f t="shared" si="44"/>
        <v>102.3</v>
      </c>
      <c r="I107" s="45" t="str">
        <f t="shared" si="45"/>
        <v>15:23</v>
      </c>
      <c r="J107" s="45" t="str">
        <f t="shared" si="46"/>
        <v>15:13</v>
      </c>
      <c r="K107" s="45" t="str">
        <f t="shared" si="47"/>
        <v>15:04</v>
      </c>
      <c r="L107" s="4"/>
      <c r="M107" s="5"/>
      <c r="N107" s="8"/>
      <c r="O107" s="5"/>
      <c r="P107" s="10"/>
      <c r="Q107" s="5"/>
      <c r="S107" s="12"/>
      <c r="T107" s="12"/>
      <c r="U107" s="12"/>
      <c r="V107" s="15"/>
    </row>
    <row r="108" spans="1:33" s="16" customFormat="1" ht="18">
      <c r="A108" s="1">
        <v>98</v>
      </c>
      <c r="B108" s="53">
        <v>106.4</v>
      </c>
      <c r="C108" s="58"/>
      <c r="D108" s="56"/>
      <c r="E108" s="56" t="s">
        <v>15</v>
      </c>
      <c r="F108" s="56" t="s">
        <v>169</v>
      </c>
      <c r="G108" s="56"/>
      <c r="H108" s="50">
        <f t="shared" si="44"/>
        <v>102.1</v>
      </c>
      <c r="I108" s="45" t="str">
        <f t="shared" si="45"/>
        <v>15:24</v>
      </c>
      <c r="J108" s="45" t="str">
        <f t="shared" si="46"/>
        <v>15:13</v>
      </c>
      <c r="K108" s="45" t="str">
        <f t="shared" si="47"/>
        <v>15:05</v>
      </c>
      <c r="L108" s="4"/>
      <c r="M108" s="5"/>
      <c r="N108" s="8"/>
      <c r="O108" s="5"/>
      <c r="P108" s="10"/>
      <c r="Q108" s="5"/>
      <c r="R108"/>
      <c r="S108" s="12"/>
      <c r="T108" s="12"/>
      <c r="U108" s="12"/>
      <c r="V108" s="15"/>
      <c r="W108"/>
      <c r="X108"/>
      <c r="Y108"/>
      <c r="Z108"/>
      <c r="AA108"/>
      <c r="AB108"/>
      <c r="AC108"/>
      <c r="AD108"/>
      <c r="AE108"/>
      <c r="AF108"/>
      <c r="AG108"/>
    </row>
    <row r="109" spans="1:33" ht="18">
      <c r="A109" s="1">
        <v>99</v>
      </c>
      <c r="B109" s="53">
        <v>106.9</v>
      </c>
      <c r="C109" s="58"/>
      <c r="D109" s="56"/>
      <c r="E109" s="56" t="s">
        <v>33</v>
      </c>
      <c r="F109" s="56" t="s">
        <v>170</v>
      </c>
      <c r="G109" s="56"/>
      <c r="H109" s="50">
        <f t="shared" si="44"/>
        <v>101.6</v>
      </c>
      <c r="I109" s="45" t="str">
        <f t="shared" si="45"/>
        <v>15:24</v>
      </c>
      <c r="J109" s="45" t="str">
        <f t="shared" si="46"/>
        <v>15:14</v>
      </c>
      <c r="K109" s="45" t="str">
        <f t="shared" si="47"/>
        <v>15:05</v>
      </c>
      <c r="L109" s="4"/>
      <c r="M109" s="5"/>
      <c r="N109" s="8"/>
      <c r="O109" s="5"/>
      <c r="P109" s="10"/>
      <c r="Q109" s="5"/>
      <c r="S109" s="12"/>
      <c r="T109" s="12"/>
      <c r="U109" s="12"/>
      <c r="V109" s="15"/>
    </row>
    <row r="110" spans="1:33" ht="18">
      <c r="A110" s="1">
        <v>100</v>
      </c>
      <c r="B110" s="53">
        <v>107.4</v>
      </c>
      <c r="C110" s="58"/>
      <c r="D110" s="56"/>
      <c r="E110" s="56" t="s">
        <v>30</v>
      </c>
      <c r="F110" s="56" t="s">
        <v>171</v>
      </c>
      <c r="G110" s="56"/>
      <c r="H110" s="50">
        <f t="shared" ref="H110:H126" si="50">$H$11-B110</f>
        <v>101.1</v>
      </c>
      <c r="I110" s="45" t="str">
        <f t="shared" si="45"/>
        <v>15:25</v>
      </c>
      <c r="J110" s="45" t="str">
        <f t="shared" si="46"/>
        <v>15:15</v>
      </c>
      <c r="K110" s="45" t="str">
        <f t="shared" si="47"/>
        <v>15:06</v>
      </c>
      <c r="L110" s="4"/>
      <c r="M110" s="5"/>
      <c r="N110" s="8"/>
      <c r="O110" s="5"/>
      <c r="P110" s="10"/>
      <c r="Q110" s="5"/>
      <c r="S110" s="12"/>
      <c r="T110" s="12"/>
      <c r="U110" s="12"/>
      <c r="V110" s="15"/>
    </row>
    <row r="111" spans="1:33" s="16" customFormat="1" ht="18">
      <c r="A111" s="1">
        <v>101</v>
      </c>
      <c r="B111" s="53"/>
      <c r="C111" s="55"/>
      <c r="D111" s="63" t="s">
        <v>172</v>
      </c>
      <c r="E111" s="74" t="s">
        <v>173</v>
      </c>
      <c r="F111" s="64"/>
      <c r="G111" s="64"/>
      <c r="H111" s="50"/>
      <c r="I111" s="45"/>
      <c r="J111" s="45"/>
      <c r="K111" s="45"/>
      <c r="L111" s="4"/>
      <c r="M111" s="5"/>
      <c r="N111" s="8"/>
      <c r="O111" s="5"/>
      <c r="P111" s="10"/>
      <c r="Q111" s="5"/>
      <c r="R111"/>
      <c r="S111" s="12"/>
      <c r="T111" s="12"/>
      <c r="U111" s="12"/>
      <c r="V111" s="15"/>
      <c r="W111"/>
      <c r="X111"/>
      <c r="Y111"/>
      <c r="Z111"/>
      <c r="AA111"/>
      <c r="AB111"/>
      <c r="AC111"/>
      <c r="AD111"/>
      <c r="AE111"/>
      <c r="AF111"/>
      <c r="AG111"/>
    </row>
    <row r="112" spans="1:33" s="16" customFormat="1" ht="21" customHeight="1">
      <c r="A112" s="1">
        <v>102</v>
      </c>
      <c r="B112" s="53">
        <v>108.2</v>
      </c>
      <c r="C112" s="55"/>
      <c r="D112" s="73"/>
      <c r="E112" s="52" t="s">
        <v>33</v>
      </c>
      <c r="F112" s="80" t="s">
        <v>174</v>
      </c>
      <c r="G112" s="81" t="s">
        <v>175</v>
      </c>
      <c r="H112" s="50">
        <v>100.3</v>
      </c>
      <c r="I112" s="45">
        <v>0.64375000000000004</v>
      </c>
      <c r="J112" s="45">
        <v>0.63680555555555551</v>
      </c>
      <c r="K112" s="45">
        <v>0.63055555555555554</v>
      </c>
      <c r="L112" s="4"/>
      <c r="M112" s="5"/>
      <c r="N112" s="8"/>
      <c r="O112" s="5"/>
      <c r="P112" s="10"/>
      <c r="Q112" s="5"/>
      <c r="R112"/>
      <c r="S112" s="12"/>
      <c r="T112" s="12"/>
      <c r="U112" s="12"/>
      <c r="V112" s="15"/>
      <c r="W112"/>
      <c r="X112"/>
      <c r="Y112"/>
      <c r="Z112"/>
      <c r="AA112"/>
      <c r="AB112"/>
      <c r="AC112"/>
      <c r="AD112"/>
      <c r="AE112"/>
      <c r="AF112"/>
      <c r="AG112"/>
    </row>
    <row r="113" spans="1:22" ht="18">
      <c r="A113" s="1">
        <v>103</v>
      </c>
      <c r="B113" s="70">
        <v>109.6</v>
      </c>
      <c r="C113" s="58"/>
      <c r="D113" s="56"/>
      <c r="E113" s="56" t="s">
        <v>176</v>
      </c>
      <c r="F113" s="56" t="s">
        <v>177</v>
      </c>
      <c r="G113" s="59" t="s">
        <v>178</v>
      </c>
      <c r="H113" s="50">
        <f t="shared" si="50"/>
        <v>98.9</v>
      </c>
      <c r="I113" s="45" t="str">
        <f t="shared" ref="I113:I126" si="51">TEXT(((B113/$I$1)/24)+$I$11,"u:mm")</f>
        <v>15:28</v>
      </c>
      <c r="J113" s="45" t="str">
        <f t="shared" ref="J113:J126" si="52">TEXT(((B113/$J$1)/24)+$J$11,"u:mm")</f>
        <v>15:18</v>
      </c>
      <c r="K113" s="45" t="str">
        <f t="shared" ref="K113:K126" si="53">TEXT(((B113/$K$1)/24)+$K$11,"u:mm")</f>
        <v>15:09</v>
      </c>
      <c r="L113" s="4" t="e">
        <f>(#REF!/$I$1)*60</f>
        <v>#REF!</v>
      </c>
      <c r="M113" s="5" t="e">
        <f t="shared" ref="M113:M118" si="54">(L113+$M$11)-180</f>
        <v>#REF!</v>
      </c>
      <c r="N113" s="8" t="e">
        <f>(#REF!/$J$1)*60</f>
        <v>#REF!</v>
      </c>
      <c r="O113" s="5" t="e">
        <f t="shared" ref="O113:O134" si="55">(N113+$M$11)-180</f>
        <v>#REF!</v>
      </c>
      <c r="P113" s="10" t="e">
        <f>(#REF!/$K$1)*60</f>
        <v>#REF!</v>
      </c>
      <c r="Q113" s="5" t="e">
        <f t="shared" ref="Q113:Q128" si="56">(P113+$M$11)-180</f>
        <v>#REF!</v>
      </c>
      <c r="S113" s="12">
        <f t="shared" ref="S113:S126" si="57">(B113/$I$1)*60-180+11</f>
        <v>-12.428571428571416</v>
      </c>
      <c r="T113" s="12">
        <f t="shared" ref="T113:T126" si="58">(B113/$J$1)*60-180+11</f>
        <v>-22.866666666666674</v>
      </c>
      <c r="U113" s="12">
        <f t="shared" ref="U113:U126" si="59">(B113/$K$1)*60-180+11</f>
        <v>-32</v>
      </c>
      <c r="V113" s="14"/>
    </row>
    <row r="114" spans="1:22" ht="18">
      <c r="A114" s="1">
        <v>104</v>
      </c>
      <c r="B114" s="53">
        <v>110.4</v>
      </c>
      <c r="C114" s="58"/>
      <c r="D114" s="56"/>
      <c r="E114" s="56" t="s">
        <v>121</v>
      </c>
      <c r="F114" s="56" t="s">
        <v>177</v>
      </c>
      <c r="G114" s="56"/>
      <c r="H114" s="50">
        <f t="shared" si="50"/>
        <v>98.1</v>
      </c>
      <c r="I114" s="45" t="str">
        <f t="shared" si="51"/>
        <v>15:29</v>
      </c>
      <c r="J114" s="45" t="str">
        <f t="shared" si="52"/>
        <v>15:19</v>
      </c>
      <c r="K114" s="45" t="str">
        <f t="shared" si="53"/>
        <v>15:10</v>
      </c>
      <c r="L114" s="4" t="e">
        <f>(#REF!/$I$1)*60</f>
        <v>#REF!</v>
      </c>
      <c r="M114" s="5" t="e">
        <f t="shared" si="54"/>
        <v>#REF!</v>
      </c>
      <c r="N114" s="8" t="e">
        <f>(#REF!/$J$1)*60</f>
        <v>#REF!</v>
      </c>
      <c r="O114" s="5" t="e">
        <f t="shared" si="55"/>
        <v>#REF!</v>
      </c>
      <c r="P114" s="10" t="e">
        <f>(#REF!/$K$1)*60</f>
        <v>#REF!</v>
      </c>
      <c r="Q114" s="5" t="e">
        <f t="shared" si="56"/>
        <v>#REF!</v>
      </c>
      <c r="S114" s="12">
        <f t="shared" si="57"/>
        <v>-11.285714285714278</v>
      </c>
      <c r="T114" s="12">
        <f t="shared" si="58"/>
        <v>-21.799999999999983</v>
      </c>
      <c r="U114" s="12">
        <f t="shared" si="59"/>
        <v>-30.999999999999972</v>
      </c>
      <c r="V114" s="15"/>
    </row>
    <row r="115" spans="1:22" ht="18">
      <c r="A115" s="1">
        <v>105</v>
      </c>
      <c r="B115" s="53">
        <v>111.9</v>
      </c>
      <c r="C115" s="58"/>
      <c r="D115" s="56" t="s">
        <v>179</v>
      </c>
      <c r="E115" s="56" t="s">
        <v>33</v>
      </c>
      <c r="F115" s="56" t="s">
        <v>180</v>
      </c>
      <c r="G115" s="56"/>
      <c r="H115" s="50">
        <f t="shared" si="50"/>
        <v>96.6</v>
      </c>
      <c r="I115" s="45" t="str">
        <f t="shared" si="51"/>
        <v>15:31</v>
      </c>
      <c r="J115" s="45" t="str">
        <f t="shared" si="52"/>
        <v>15:21</v>
      </c>
      <c r="K115" s="45" t="str">
        <f t="shared" si="53"/>
        <v>15:11</v>
      </c>
      <c r="L115" s="4" t="e">
        <f>(#REF!/$I$1)*60</f>
        <v>#REF!</v>
      </c>
      <c r="M115" s="5" t="e">
        <f t="shared" si="54"/>
        <v>#REF!</v>
      </c>
      <c r="N115" s="8" t="e">
        <f>(#REF!/$J$1)*60</f>
        <v>#REF!</v>
      </c>
      <c r="O115" s="5" t="e">
        <f t="shared" si="55"/>
        <v>#REF!</v>
      </c>
      <c r="P115" s="10" t="e">
        <f>(#REF!/$K$1)*60</f>
        <v>#REF!</v>
      </c>
      <c r="Q115" s="5" t="e">
        <f t="shared" si="56"/>
        <v>#REF!</v>
      </c>
      <c r="S115" s="12">
        <f t="shared" si="57"/>
        <v>-9.1428571428571104</v>
      </c>
      <c r="T115" s="12">
        <f t="shared" si="58"/>
        <v>-19.799999999999983</v>
      </c>
      <c r="U115" s="12">
        <f t="shared" si="59"/>
        <v>-29.124999999999972</v>
      </c>
      <c r="V115" s="15"/>
    </row>
    <row r="116" spans="1:22" ht="18">
      <c r="A116" s="1">
        <v>106</v>
      </c>
      <c r="B116" s="53">
        <v>113.4</v>
      </c>
      <c r="C116" s="55"/>
      <c r="D116" s="56"/>
      <c r="E116" s="56" t="s">
        <v>30</v>
      </c>
      <c r="F116" s="56" t="s">
        <v>181</v>
      </c>
      <c r="G116" s="56"/>
      <c r="H116" s="50">
        <f t="shared" si="50"/>
        <v>95.1</v>
      </c>
      <c r="I116" s="45" t="str">
        <f t="shared" si="51"/>
        <v>15:34</v>
      </c>
      <c r="J116" s="45" t="str">
        <f t="shared" si="52"/>
        <v>15:23</v>
      </c>
      <c r="K116" s="45" t="str">
        <f t="shared" si="53"/>
        <v>15:13</v>
      </c>
      <c r="L116" s="4" t="e">
        <f>(#REF!/$I$1)*60</f>
        <v>#REF!</v>
      </c>
      <c r="M116" s="5" t="e">
        <f t="shared" si="54"/>
        <v>#REF!</v>
      </c>
      <c r="N116" s="8" t="e">
        <f>(#REF!/$J$1)*60</f>
        <v>#REF!</v>
      </c>
      <c r="O116" s="5" t="e">
        <f t="shared" si="55"/>
        <v>#REF!</v>
      </c>
      <c r="P116" s="10" t="e">
        <f>(#REF!/$K$1)*60</f>
        <v>#REF!</v>
      </c>
      <c r="Q116" s="5" t="e">
        <f t="shared" si="56"/>
        <v>#REF!</v>
      </c>
      <c r="S116" s="12">
        <f t="shared" si="57"/>
        <v>-7</v>
      </c>
      <c r="T116" s="12">
        <f t="shared" si="58"/>
        <v>-17.800000000000011</v>
      </c>
      <c r="U116" s="12">
        <f t="shared" si="59"/>
        <v>-27.249999999999972</v>
      </c>
      <c r="V116" s="15"/>
    </row>
    <row r="117" spans="1:22" ht="18">
      <c r="A117" s="1">
        <v>107</v>
      </c>
      <c r="B117" s="53"/>
      <c r="C117" s="55"/>
      <c r="D117" s="75" t="s">
        <v>182</v>
      </c>
      <c r="E117" s="64" t="s">
        <v>183</v>
      </c>
      <c r="F117" s="64"/>
      <c r="G117" s="64"/>
      <c r="H117" s="50"/>
      <c r="I117" s="45"/>
      <c r="J117" s="45"/>
      <c r="K117" s="45"/>
      <c r="L117" s="4" t="e">
        <f>(#REF!/$I$1)*60</f>
        <v>#REF!</v>
      </c>
      <c r="M117" s="5" t="e">
        <f t="shared" ref="M117" si="60">(L117+$M$11)-240</f>
        <v>#REF!</v>
      </c>
      <c r="N117" s="8" t="e">
        <f>(#REF!/$J$1)*60</f>
        <v>#REF!</v>
      </c>
      <c r="O117" s="5" t="e">
        <f t="shared" ref="O117" si="61">(N117+$M$11)-240</f>
        <v>#REF!</v>
      </c>
      <c r="P117" s="10" t="e">
        <f>(#REF!/$K$1)*60</f>
        <v>#REF!</v>
      </c>
      <c r="Q117" s="5" t="e">
        <f t="shared" ref="Q117" si="62">(P117+$M$11)-240</f>
        <v>#REF!</v>
      </c>
      <c r="S117" s="12" t="e">
        <f>(#REF!/$I$1)*60-240+11</f>
        <v>#REF!</v>
      </c>
      <c r="T117" s="12" t="e">
        <f>(#REF!/$J$1)*60-240+11</f>
        <v>#REF!</v>
      </c>
      <c r="U117" s="12" t="e">
        <f>(#REF!/$K$1)*60-240+11</f>
        <v>#REF!</v>
      </c>
      <c r="V117" s="3"/>
    </row>
    <row r="118" spans="1:22" ht="18">
      <c r="A118" s="1">
        <v>108</v>
      </c>
      <c r="B118" s="53">
        <v>115.2</v>
      </c>
      <c r="C118" s="58"/>
      <c r="D118" s="56" t="s">
        <v>184</v>
      </c>
      <c r="E118" s="56" t="s">
        <v>33</v>
      </c>
      <c r="F118" s="56" t="s">
        <v>185</v>
      </c>
      <c r="G118" s="56"/>
      <c r="H118" s="50">
        <f t="shared" si="50"/>
        <v>93.3</v>
      </c>
      <c r="I118" s="45" t="str">
        <f t="shared" si="51"/>
        <v>15:36</v>
      </c>
      <c r="J118" s="45" t="str">
        <f t="shared" si="52"/>
        <v>15:25</v>
      </c>
      <c r="K118" s="45" t="str">
        <f t="shared" si="53"/>
        <v>15:16</v>
      </c>
      <c r="L118" s="4" t="e">
        <f>(#REF!/$I$1)*60</f>
        <v>#REF!</v>
      </c>
      <c r="M118" s="5" t="e">
        <f t="shared" si="54"/>
        <v>#REF!</v>
      </c>
      <c r="N118" s="8" t="e">
        <f>(#REF!/$J$1)*60</f>
        <v>#REF!</v>
      </c>
      <c r="O118" s="5" t="e">
        <f t="shared" si="55"/>
        <v>#REF!</v>
      </c>
      <c r="P118" s="10" t="e">
        <f>(#REF!/$K$1)*60</f>
        <v>#REF!</v>
      </c>
      <c r="Q118" s="5" t="e">
        <f t="shared" si="56"/>
        <v>#REF!</v>
      </c>
      <c r="S118" s="12">
        <f t="shared" si="57"/>
        <v>-4.4285714285714164</v>
      </c>
      <c r="T118" s="12">
        <f t="shared" si="58"/>
        <v>-15.400000000000006</v>
      </c>
      <c r="U118" s="12">
        <f t="shared" si="59"/>
        <v>-25</v>
      </c>
      <c r="V118" s="15"/>
    </row>
    <row r="119" spans="1:22" ht="18">
      <c r="A119" s="1">
        <v>109</v>
      </c>
      <c r="B119" s="53">
        <v>116.1</v>
      </c>
      <c r="C119" s="58"/>
      <c r="D119" s="56"/>
      <c r="E119" s="56" t="s">
        <v>33</v>
      </c>
      <c r="F119" s="56" t="s">
        <v>186</v>
      </c>
      <c r="G119" s="56"/>
      <c r="H119" s="50">
        <f t="shared" si="50"/>
        <v>92.4</v>
      </c>
      <c r="I119" s="45" t="str">
        <f t="shared" si="51"/>
        <v>15:37</v>
      </c>
      <c r="J119" s="45" t="str">
        <f t="shared" si="52"/>
        <v>15:26</v>
      </c>
      <c r="K119" s="45" t="str">
        <f t="shared" si="53"/>
        <v>15:17</v>
      </c>
      <c r="L119" s="4" t="e">
        <f>(#REF!/$I$1)*60</f>
        <v>#REF!</v>
      </c>
      <c r="M119" s="5" t="e">
        <f>(L119+$M$11)-180</f>
        <v>#REF!</v>
      </c>
      <c r="N119" s="8" t="e">
        <f>(#REF!/$J$1)*60</f>
        <v>#REF!</v>
      </c>
      <c r="O119" s="5" t="e">
        <f t="shared" si="55"/>
        <v>#REF!</v>
      </c>
      <c r="P119" s="10" t="e">
        <f>(#REF!/$K$1)*60</f>
        <v>#REF!</v>
      </c>
      <c r="Q119" s="5" t="e">
        <f t="shared" si="56"/>
        <v>#REF!</v>
      </c>
      <c r="S119" s="12">
        <f t="shared" si="57"/>
        <v>-3.1428571428571388</v>
      </c>
      <c r="T119" s="12">
        <f t="shared" si="58"/>
        <v>-14.199999999999989</v>
      </c>
      <c r="U119" s="12">
        <f t="shared" si="59"/>
        <v>-23.875000000000028</v>
      </c>
      <c r="V119" s="15"/>
    </row>
    <row r="120" spans="1:22" ht="18">
      <c r="A120" s="1">
        <v>110</v>
      </c>
      <c r="B120" s="53">
        <v>118</v>
      </c>
      <c r="C120" s="58"/>
      <c r="D120" s="56"/>
      <c r="E120" s="56" t="s">
        <v>15</v>
      </c>
      <c r="F120" s="56" t="s">
        <v>187</v>
      </c>
      <c r="G120" s="56"/>
      <c r="H120" s="50">
        <f t="shared" si="50"/>
        <v>90.5</v>
      </c>
      <c r="I120" s="45" t="str">
        <f t="shared" si="51"/>
        <v>15:40</v>
      </c>
      <c r="J120" s="45" t="str">
        <f t="shared" si="52"/>
        <v>15:29</v>
      </c>
      <c r="K120" s="45" t="str">
        <f t="shared" si="53"/>
        <v>15:19</v>
      </c>
      <c r="L120" s="4"/>
      <c r="M120" s="5"/>
      <c r="N120" s="8"/>
      <c r="O120" s="5"/>
      <c r="P120" s="10"/>
      <c r="Q120" s="5"/>
      <c r="S120" s="12">
        <f t="shared" si="57"/>
        <v>-0.42857142857144481</v>
      </c>
      <c r="T120" s="12">
        <f t="shared" si="58"/>
        <v>-11.666666666666657</v>
      </c>
      <c r="U120" s="12">
        <f t="shared" si="59"/>
        <v>-21.5</v>
      </c>
      <c r="V120" s="15"/>
    </row>
    <row r="121" spans="1:22" ht="18">
      <c r="A121" s="1">
        <v>111</v>
      </c>
      <c r="B121" s="53">
        <v>118.6</v>
      </c>
      <c r="C121" s="58"/>
      <c r="D121" s="56"/>
      <c r="E121" s="56" t="s">
        <v>30</v>
      </c>
      <c r="F121" s="56" t="s">
        <v>188</v>
      </c>
      <c r="G121" s="56"/>
      <c r="H121" s="50">
        <f t="shared" si="50"/>
        <v>89.9</v>
      </c>
      <c r="I121" s="45" t="str">
        <f t="shared" si="51"/>
        <v>15:41</v>
      </c>
      <c r="J121" s="45" t="str">
        <f t="shared" si="52"/>
        <v>15:30</v>
      </c>
      <c r="K121" s="45" t="str">
        <f t="shared" si="53"/>
        <v>15:20</v>
      </c>
      <c r="L121" s="4"/>
      <c r="M121" s="5"/>
      <c r="N121" s="8"/>
      <c r="O121" s="5"/>
      <c r="P121" s="10"/>
      <c r="Q121" s="5"/>
      <c r="S121" s="12">
        <f t="shared" si="57"/>
        <v>0.42857142857141639</v>
      </c>
      <c r="T121" s="12">
        <f t="shared" si="58"/>
        <v>-10.866666666666674</v>
      </c>
      <c r="U121" s="12">
        <f t="shared" si="59"/>
        <v>-20.75</v>
      </c>
      <c r="V121" s="15"/>
    </row>
    <row r="122" spans="1:22" ht="18">
      <c r="A122" s="1">
        <v>112</v>
      </c>
      <c r="B122" s="53">
        <v>119.2</v>
      </c>
      <c r="C122" s="58"/>
      <c r="D122" s="56"/>
      <c r="E122" s="56" t="s">
        <v>30</v>
      </c>
      <c r="F122" s="56" t="s">
        <v>189</v>
      </c>
      <c r="G122" s="56"/>
      <c r="H122" s="50">
        <f t="shared" si="50"/>
        <v>89.3</v>
      </c>
      <c r="I122" s="45" t="str">
        <f t="shared" si="51"/>
        <v>15:42</v>
      </c>
      <c r="J122" s="45" t="str">
        <f t="shared" si="52"/>
        <v>15:30</v>
      </c>
      <c r="K122" s="45" t="str">
        <f t="shared" si="53"/>
        <v>15:21</v>
      </c>
      <c r="L122" s="4"/>
      <c r="M122" s="5"/>
      <c r="N122" s="8"/>
      <c r="O122" s="5"/>
      <c r="P122" s="10"/>
      <c r="Q122" s="5"/>
      <c r="S122" s="12">
        <f t="shared" si="57"/>
        <v>1.285714285714306</v>
      </c>
      <c r="T122" s="12">
        <f t="shared" si="58"/>
        <v>-10.066666666666663</v>
      </c>
      <c r="U122" s="12">
        <f t="shared" si="59"/>
        <v>-20</v>
      </c>
      <c r="V122" s="15"/>
    </row>
    <row r="123" spans="1:22" ht="18">
      <c r="A123" s="1">
        <v>113</v>
      </c>
      <c r="B123" s="53">
        <v>120.6</v>
      </c>
      <c r="C123" s="58"/>
      <c r="D123" s="56"/>
      <c r="E123" s="56" t="s">
        <v>30</v>
      </c>
      <c r="F123" s="56" t="s">
        <v>190</v>
      </c>
      <c r="G123" s="56"/>
      <c r="H123" s="50">
        <f t="shared" si="50"/>
        <v>87.9</v>
      </c>
      <c r="I123" s="45" t="str">
        <f t="shared" si="51"/>
        <v>15:44</v>
      </c>
      <c r="J123" s="45" t="str">
        <f t="shared" si="52"/>
        <v>15:32</v>
      </c>
      <c r="K123" s="45" t="str">
        <f t="shared" si="53"/>
        <v>15:22</v>
      </c>
      <c r="L123" s="4"/>
      <c r="M123" s="5"/>
      <c r="N123" s="8"/>
      <c r="O123" s="5"/>
      <c r="P123" s="10"/>
      <c r="Q123" s="5"/>
      <c r="S123" s="12">
        <f t="shared" si="57"/>
        <v>3.2857142857142776</v>
      </c>
      <c r="T123" s="12">
        <f t="shared" si="58"/>
        <v>-8.2000000000000171</v>
      </c>
      <c r="U123" s="12">
        <f t="shared" si="59"/>
        <v>-18.250000000000028</v>
      </c>
      <c r="V123" s="15"/>
    </row>
    <row r="124" spans="1:22" ht="18">
      <c r="A124" s="1">
        <v>114</v>
      </c>
      <c r="B124" s="53">
        <v>121.3</v>
      </c>
      <c r="C124" s="58"/>
      <c r="D124" s="56"/>
      <c r="E124" s="56" t="s">
        <v>30</v>
      </c>
      <c r="F124" s="56" t="s">
        <v>190</v>
      </c>
      <c r="G124" s="56"/>
      <c r="H124" s="50">
        <f t="shared" si="50"/>
        <v>87.2</v>
      </c>
      <c r="I124" s="45" t="str">
        <f t="shared" si="51"/>
        <v>15:45</v>
      </c>
      <c r="J124" s="45" t="str">
        <f t="shared" si="52"/>
        <v>15:33</v>
      </c>
      <c r="K124" s="45" t="str">
        <f t="shared" si="53"/>
        <v>15:23</v>
      </c>
      <c r="L124" s="4"/>
      <c r="M124" s="5"/>
      <c r="N124" s="8"/>
      <c r="O124" s="5"/>
      <c r="P124" s="10"/>
      <c r="Q124" s="5"/>
      <c r="S124" s="12">
        <f t="shared" si="57"/>
        <v>4.2857142857142776</v>
      </c>
      <c r="T124" s="12">
        <f t="shared" si="58"/>
        <v>-7.2666666666666799</v>
      </c>
      <c r="U124" s="12">
        <f t="shared" si="59"/>
        <v>-17.375</v>
      </c>
      <c r="V124" s="15"/>
    </row>
    <row r="125" spans="1:22" ht="18">
      <c r="A125" s="1">
        <v>115</v>
      </c>
      <c r="B125" s="53"/>
      <c r="C125" s="55"/>
      <c r="D125" s="63" t="s">
        <v>191</v>
      </c>
      <c r="E125" s="64" t="s">
        <v>192</v>
      </c>
      <c r="F125" s="64"/>
      <c r="G125" s="64"/>
      <c r="H125" s="50"/>
      <c r="I125" s="45"/>
      <c r="J125" s="45"/>
      <c r="K125" s="45"/>
      <c r="L125" s="4" t="e">
        <f>(#REF!/$I$1)*60</f>
        <v>#REF!</v>
      </c>
      <c r="M125" s="5" t="e">
        <f t="shared" ref="M125" si="63">(L125+$M$11)-180</f>
        <v>#REF!</v>
      </c>
      <c r="N125" s="8" t="e">
        <f>(#REF!/$J$1)*60</f>
        <v>#REF!</v>
      </c>
      <c r="O125" s="5" t="e">
        <f t="shared" ref="O125" si="64">(N125+$M$11)-180</f>
        <v>#REF!</v>
      </c>
      <c r="P125" s="10" t="e">
        <f>(#REF!/$K$1)*60</f>
        <v>#REF!</v>
      </c>
      <c r="Q125" s="5" t="e">
        <f t="shared" ref="Q125" si="65">(P125+$M$11)-180</f>
        <v>#REF!</v>
      </c>
      <c r="S125" s="12" t="e">
        <f>(#REF!/$I$1)*60-180+11</f>
        <v>#REF!</v>
      </c>
      <c r="T125" s="12" t="e">
        <f>(#REF!/$J$1)*60-180+11</f>
        <v>#REF!</v>
      </c>
      <c r="U125" s="12" t="e">
        <f>(#REF!/$K$1)*60-180+11</f>
        <v>#REF!</v>
      </c>
      <c r="V125" s="3"/>
    </row>
    <row r="126" spans="1:22" ht="18">
      <c r="A126" s="1">
        <v>116</v>
      </c>
      <c r="B126" s="53">
        <v>122.7</v>
      </c>
      <c r="C126" s="58"/>
      <c r="D126" s="56"/>
      <c r="E126" s="56" t="s">
        <v>33</v>
      </c>
      <c r="F126" s="56" t="s">
        <v>193</v>
      </c>
      <c r="G126" s="56"/>
      <c r="H126" s="50">
        <f t="shared" si="50"/>
        <v>85.8</v>
      </c>
      <c r="I126" s="45" t="str">
        <f t="shared" si="51"/>
        <v>15:47</v>
      </c>
      <c r="J126" s="45" t="str">
        <f t="shared" si="52"/>
        <v>15:35</v>
      </c>
      <c r="K126" s="45" t="str">
        <f t="shared" si="53"/>
        <v>15:25</v>
      </c>
      <c r="L126" s="4"/>
      <c r="M126" s="5"/>
      <c r="N126" s="8"/>
      <c r="O126" s="5"/>
      <c r="P126" s="10"/>
      <c r="Q126" s="5"/>
      <c r="S126" s="12">
        <f t="shared" si="57"/>
        <v>6.285714285714306</v>
      </c>
      <c r="T126" s="12">
        <f t="shared" si="58"/>
        <v>-5.4000000000000057</v>
      </c>
      <c r="U126" s="12">
        <f t="shared" si="59"/>
        <v>-15.625</v>
      </c>
      <c r="V126" s="15"/>
    </row>
    <row r="127" spans="1:22" ht="18">
      <c r="A127" s="1">
        <v>117</v>
      </c>
      <c r="B127" s="53">
        <v>123.7</v>
      </c>
      <c r="C127" s="58"/>
      <c r="D127" s="56"/>
      <c r="E127" s="56" t="s">
        <v>33</v>
      </c>
      <c r="F127" s="65" t="s">
        <v>186</v>
      </c>
      <c r="G127" s="65" t="s">
        <v>80</v>
      </c>
      <c r="H127" s="50">
        <f>$H$11-B127</f>
        <v>84.8</v>
      </c>
      <c r="I127" s="45" t="str">
        <f>TEXT(((B127/$I$1)/24)+$I$11,"u:mm")</f>
        <v>15:48</v>
      </c>
      <c r="J127" s="45" t="str">
        <f>TEXT(((B127/$J$1)/24)+$J$11,"u:mm")</f>
        <v>15:36</v>
      </c>
      <c r="K127" s="45" t="str">
        <f>TEXT(((B127/$K$1)/24)+$K$11,"u:mm")</f>
        <v>15:26</v>
      </c>
      <c r="L127" s="4" t="e">
        <f>(#REF!/$I$1)*60</f>
        <v>#REF!</v>
      </c>
      <c r="M127" s="5" t="e">
        <f t="shared" ref="M127:M130" si="66">(L127+$M$11)-180</f>
        <v>#REF!</v>
      </c>
      <c r="N127" s="8" t="e">
        <f>(#REF!/$J$1)*60</f>
        <v>#REF!</v>
      </c>
      <c r="O127" s="5" t="e">
        <f t="shared" si="55"/>
        <v>#REF!</v>
      </c>
      <c r="P127" s="10" t="e">
        <f>(#REF!/$K$1)*60</f>
        <v>#REF!</v>
      </c>
      <c r="Q127" s="5" t="e">
        <f t="shared" si="56"/>
        <v>#REF!</v>
      </c>
      <c r="S127" s="12">
        <f>(B127/$I$1)*60-180+11</f>
        <v>7.7142857142857224</v>
      </c>
      <c r="T127" s="12">
        <f>(B127/$J$1)*60-180+11</f>
        <v>-4.0666666666666629</v>
      </c>
      <c r="U127" s="12">
        <f>(B127/$K$1)*60-180+11</f>
        <v>-14.375</v>
      </c>
      <c r="V127" s="15"/>
    </row>
    <row r="128" spans="1:22" ht="18">
      <c r="A128" s="1">
        <v>118</v>
      </c>
      <c r="B128" s="53">
        <v>125.7</v>
      </c>
      <c r="C128" s="58"/>
      <c r="D128" s="56" t="s">
        <v>161</v>
      </c>
      <c r="E128" s="56" t="s">
        <v>33</v>
      </c>
      <c r="F128" s="56" t="s">
        <v>194</v>
      </c>
      <c r="G128" s="56"/>
      <c r="H128" s="50">
        <f>$H$11-B128</f>
        <v>82.8</v>
      </c>
      <c r="I128" s="45" t="str">
        <f>TEXT(((B128/$I$1)/24)+$I$11,"u:mm")</f>
        <v>15:51</v>
      </c>
      <c r="J128" s="45" t="str">
        <f>TEXT(((B128/$J$1)/24)+$J$11,"u:mm")</f>
        <v>15:39</v>
      </c>
      <c r="K128" s="45" t="str">
        <f>TEXT(((B128/$K$1)/24)+$K$11,"u:mm")</f>
        <v>15:29</v>
      </c>
      <c r="L128" s="4" t="e">
        <f>(#REF!/$I$1)*60</f>
        <v>#REF!</v>
      </c>
      <c r="M128" s="5" t="e">
        <f t="shared" si="66"/>
        <v>#REF!</v>
      </c>
      <c r="N128" s="8" t="e">
        <f>(#REF!/$J$1)*60</f>
        <v>#REF!</v>
      </c>
      <c r="O128" s="5" t="e">
        <f t="shared" si="55"/>
        <v>#REF!</v>
      </c>
      <c r="P128" s="10" t="e">
        <f>(#REF!/$K$1)*60</f>
        <v>#REF!</v>
      </c>
      <c r="Q128" s="5" t="e">
        <f t="shared" si="56"/>
        <v>#REF!</v>
      </c>
      <c r="S128" s="12">
        <f>(B128/$I$1)*60-180+11</f>
        <v>10.571428571428584</v>
      </c>
      <c r="T128" s="12">
        <f>(B128/$J$1)*60-180+11</f>
        <v>-1.4000000000000057</v>
      </c>
      <c r="U128" s="12">
        <f>(B128/$K$1)*60-180+11</f>
        <v>-11.875</v>
      </c>
      <c r="V128" s="15"/>
    </row>
    <row r="129" spans="1:33" ht="18">
      <c r="A129" s="1">
        <v>119</v>
      </c>
      <c r="B129" s="53"/>
      <c r="C129" s="55"/>
      <c r="D129" s="63" t="s">
        <v>195</v>
      </c>
      <c r="E129" s="64" t="s">
        <v>196</v>
      </c>
      <c r="F129" s="64"/>
      <c r="G129" s="64"/>
      <c r="H129" s="50"/>
      <c r="I129" s="45"/>
      <c r="J129" s="45"/>
      <c r="K129" s="45"/>
      <c r="L129" s="4" t="e">
        <f>(#REF!/$I$1)*60</f>
        <v>#REF!</v>
      </c>
      <c r="M129" s="5" t="e">
        <f t="shared" si="66"/>
        <v>#REF!</v>
      </c>
      <c r="N129" s="8" t="e">
        <f>(#REF!/$J$1)*60</f>
        <v>#REF!</v>
      </c>
      <c r="O129" s="5" t="e">
        <f t="shared" si="55"/>
        <v>#REF!</v>
      </c>
      <c r="P129" s="10" t="e">
        <f>(#REF!/$K$1)*60</f>
        <v>#REF!</v>
      </c>
      <c r="Q129" s="5" t="e">
        <f>(P129+$M$11)-180</f>
        <v>#REF!</v>
      </c>
      <c r="S129" s="12" t="e">
        <f>(#REF!/$I$1)*60-180+11</f>
        <v>#REF!</v>
      </c>
      <c r="T129" s="12" t="e">
        <f>(#REF!/$J$1)*60-180+11</f>
        <v>#REF!</v>
      </c>
      <c r="U129" s="12" t="e">
        <f>(#REF!/$K$1)*60-180+11</f>
        <v>#REF!</v>
      </c>
      <c r="V129" s="3"/>
    </row>
    <row r="130" spans="1:33" ht="18">
      <c r="A130" s="1">
        <v>120</v>
      </c>
      <c r="B130" s="53">
        <v>126.4</v>
      </c>
      <c r="C130" s="58"/>
      <c r="D130" s="56"/>
      <c r="E130" s="56" t="s">
        <v>15</v>
      </c>
      <c r="F130" s="56" t="s">
        <v>194</v>
      </c>
      <c r="G130" s="56"/>
      <c r="H130" s="50">
        <v>82.1</v>
      </c>
      <c r="I130" s="45">
        <v>0.66249999999999998</v>
      </c>
      <c r="J130" s="45">
        <v>0.65347222222222223</v>
      </c>
      <c r="K130" s="45">
        <v>0.64583333333333337</v>
      </c>
      <c r="L130" s="4" t="e">
        <f>(#REF!/$I$1)*60</f>
        <v>#REF!</v>
      </c>
      <c r="M130" s="5" t="e">
        <f t="shared" si="66"/>
        <v>#REF!</v>
      </c>
      <c r="N130" s="8" t="e">
        <f>(#REF!/$J$1)*60</f>
        <v>#REF!</v>
      </c>
      <c r="O130" s="5" t="e">
        <f t="shared" si="55"/>
        <v>#REF!</v>
      </c>
      <c r="P130" s="10" t="e">
        <f>(#REF!/$K$1)*60</f>
        <v>#REF!</v>
      </c>
      <c r="Q130" s="5" t="e">
        <f t="shared" ref="Q130:Q134" si="67">(P130+$M$11)-180</f>
        <v>#REF!</v>
      </c>
      <c r="S130" s="12">
        <f>(B130/$I$1)*60-180+11</f>
        <v>11.571428571428555</v>
      </c>
      <c r="T130" s="12">
        <f t="shared" ref="T130:T138" si="68">(B130/$J$1)*60-180+11</f>
        <v>-0.46666666666664014</v>
      </c>
      <c r="U130" s="12">
        <f t="shared" ref="U130:U138" si="69">(B130/$K$1)*60-180+11</f>
        <v>-11</v>
      </c>
      <c r="V130" s="3"/>
    </row>
    <row r="131" spans="1:33" ht="18">
      <c r="A131" s="1">
        <v>121</v>
      </c>
      <c r="B131" s="53">
        <v>127.9</v>
      </c>
      <c r="C131" s="58"/>
      <c r="D131" s="56"/>
      <c r="E131" s="56" t="s">
        <v>33</v>
      </c>
      <c r="F131" s="56" t="s">
        <v>197</v>
      </c>
      <c r="G131" s="56"/>
      <c r="H131" s="50">
        <f t="shared" ref="H131:H138" si="70">$H$11-B131</f>
        <v>80.599999999999994</v>
      </c>
      <c r="I131" s="45">
        <v>0.66319444444444442</v>
      </c>
      <c r="J131" s="45" t="str">
        <f t="shared" ref="J131:J138" si="71">TEXT(((B131/$J$1)/24)+$J$11,"u:mm")</f>
        <v>15:42</v>
      </c>
      <c r="K131" s="45" t="str">
        <f t="shared" ref="K131:K138" si="72">TEXT(((B131/$K$1)/24)+$K$11,"u:mm")</f>
        <v>15:31</v>
      </c>
      <c r="L131" s="4" t="e">
        <f>(#REF!/$I$1)*60</f>
        <v>#REF!</v>
      </c>
      <c r="M131" s="5" t="e">
        <f>(L131+$M$11)-240</f>
        <v>#REF!</v>
      </c>
      <c r="N131" s="8" t="e">
        <f>(#REF!/$J$1)*60</f>
        <v>#REF!</v>
      </c>
      <c r="O131" s="5" t="e">
        <f t="shared" si="55"/>
        <v>#REF!</v>
      </c>
      <c r="P131" s="10" t="e">
        <f>(#REF!/$K$1)*60</f>
        <v>#REF!</v>
      </c>
      <c r="Q131" s="5" t="e">
        <f t="shared" si="67"/>
        <v>#REF!</v>
      </c>
      <c r="S131" s="12">
        <f t="shared" ref="S131:S136" si="73">(B131/$I$1)*60-240+11</f>
        <v>-46.285714285714278</v>
      </c>
      <c r="T131" s="12">
        <f t="shared" si="68"/>
        <v>1.5333333333333599</v>
      </c>
      <c r="U131" s="12">
        <f t="shared" si="69"/>
        <v>-9.125</v>
      </c>
      <c r="V131" s="15"/>
    </row>
    <row r="132" spans="1:33" ht="18">
      <c r="A132" s="1">
        <v>122</v>
      </c>
      <c r="B132" s="53">
        <v>129.80000000000001</v>
      </c>
      <c r="C132" s="58"/>
      <c r="D132" s="56" t="s">
        <v>198</v>
      </c>
      <c r="E132" s="56" t="s">
        <v>15</v>
      </c>
      <c r="F132" s="56" t="s">
        <v>199</v>
      </c>
      <c r="G132" s="56"/>
      <c r="H132" s="50">
        <f t="shared" si="70"/>
        <v>78.699999999999989</v>
      </c>
      <c r="I132" s="45" t="str">
        <f t="shared" ref="I132:I138" si="74">TEXT(((B132/$I$1)/24)+$I$11,"u:mm")</f>
        <v>15:57</v>
      </c>
      <c r="J132" s="45" t="str">
        <f t="shared" si="71"/>
        <v>15:45</v>
      </c>
      <c r="K132" s="45" t="str">
        <f t="shared" si="72"/>
        <v>15:34</v>
      </c>
      <c r="L132" s="4" t="e">
        <f>(#REF!/$I$1)*60</f>
        <v>#REF!</v>
      </c>
      <c r="M132" s="5" t="e">
        <f t="shared" ref="M132:M134" si="75">(L132+$M$11)-240</f>
        <v>#REF!</v>
      </c>
      <c r="N132" s="8" t="e">
        <f>(#REF!/$J$1)*60</f>
        <v>#REF!</v>
      </c>
      <c r="O132" s="5" t="e">
        <f t="shared" si="55"/>
        <v>#REF!</v>
      </c>
      <c r="P132" s="10" t="e">
        <f>(#REF!/$K$1)*60</f>
        <v>#REF!</v>
      </c>
      <c r="Q132" s="5" t="e">
        <f t="shared" si="67"/>
        <v>#REF!</v>
      </c>
      <c r="S132" s="12">
        <f t="shared" si="73"/>
        <v>-43.571428571428555</v>
      </c>
      <c r="T132" s="12">
        <f t="shared" si="68"/>
        <v>4.0666666666666629</v>
      </c>
      <c r="U132" s="12">
        <f t="shared" si="69"/>
        <v>-6.7499999999999716</v>
      </c>
      <c r="V132" s="15"/>
    </row>
    <row r="133" spans="1:33" ht="18">
      <c r="A133" s="1">
        <v>123</v>
      </c>
      <c r="B133" s="53">
        <v>131.30000000000001</v>
      </c>
      <c r="C133" s="58"/>
      <c r="D133" s="56"/>
      <c r="E133" s="56" t="s">
        <v>30</v>
      </c>
      <c r="F133" s="56" t="s">
        <v>200</v>
      </c>
      <c r="G133" s="56"/>
      <c r="H133" s="50">
        <f t="shared" si="70"/>
        <v>77.199999999999989</v>
      </c>
      <c r="I133" s="45" t="str">
        <f t="shared" si="74"/>
        <v>15:59</v>
      </c>
      <c r="J133" s="45" t="str">
        <f t="shared" si="71"/>
        <v>15:47</v>
      </c>
      <c r="K133" s="45" t="str">
        <f t="shared" si="72"/>
        <v>15:36</v>
      </c>
      <c r="L133" s="4" t="e">
        <f>(#REF!/$I$1)*60</f>
        <v>#REF!</v>
      </c>
      <c r="M133" s="5" t="e">
        <f t="shared" si="75"/>
        <v>#REF!</v>
      </c>
      <c r="N133" s="8" t="e">
        <f>(#REF!/$J$1)*60</f>
        <v>#REF!</v>
      </c>
      <c r="O133" s="5" t="e">
        <f t="shared" si="55"/>
        <v>#REF!</v>
      </c>
      <c r="P133" s="10" t="e">
        <f>(#REF!/$K$1)*60</f>
        <v>#REF!</v>
      </c>
      <c r="Q133" s="5" t="e">
        <f t="shared" si="67"/>
        <v>#REF!</v>
      </c>
      <c r="S133" s="12">
        <f t="shared" si="73"/>
        <v>-41.428571428571388</v>
      </c>
      <c r="T133" s="12">
        <f t="shared" si="68"/>
        <v>6.0666666666666913</v>
      </c>
      <c r="U133" s="12">
        <f t="shared" si="69"/>
        <v>-4.8749999999999716</v>
      </c>
      <c r="V133" s="15"/>
    </row>
    <row r="134" spans="1:33" ht="18">
      <c r="A134" s="1">
        <v>124</v>
      </c>
      <c r="B134" s="53">
        <v>131.5</v>
      </c>
      <c r="C134" s="58"/>
      <c r="D134" s="56"/>
      <c r="E134" s="56" t="s">
        <v>15</v>
      </c>
      <c r="F134" s="56" t="s">
        <v>200</v>
      </c>
      <c r="G134" s="56"/>
      <c r="H134" s="50">
        <f t="shared" si="70"/>
        <v>77</v>
      </c>
      <c r="I134" s="45" t="str">
        <f t="shared" si="74"/>
        <v>15:59</v>
      </c>
      <c r="J134" s="45" t="str">
        <f t="shared" si="71"/>
        <v>15:47</v>
      </c>
      <c r="K134" s="45" t="str">
        <f t="shared" si="72"/>
        <v>15:36</v>
      </c>
      <c r="L134" s="4" t="e">
        <f>(#REF!/$I$1)*60</f>
        <v>#REF!</v>
      </c>
      <c r="M134" s="5" t="e">
        <f t="shared" si="75"/>
        <v>#REF!</v>
      </c>
      <c r="N134" s="8" t="e">
        <f>(#REF!/$J$1)*60</f>
        <v>#REF!</v>
      </c>
      <c r="O134" s="5" t="e">
        <f t="shared" si="55"/>
        <v>#REF!</v>
      </c>
      <c r="P134" s="10" t="e">
        <f>(#REF!/$K$1)*60</f>
        <v>#REF!</v>
      </c>
      <c r="Q134" s="5" t="e">
        <f t="shared" si="67"/>
        <v>#REF!</v>
      </c>
      <c r="S134" s="12">
        <f t="shared" si="73"/>
        <v>-41.142857142857139</v>
      </c>
      <c r="T134" s="12">
        <f t="shared" si="68"/>
        <v>6.3333333333333144</v>
      </c>
      <c r="U134" s="12">
        <f t="shared" si="69"/>
        <v>-4.625</v>
      </c>
      <c r="V134" s="15"/>
    </row>
    <row r="135" spans="1:33" ht="18">
      <c r="A135" s="1">
        <v>125</v>
      </c>
      <c r="B135" s="53">
        <v>131.80000000000001</v>
      </c>
      <c r="C135" s="58"/>
      <c r="D135" s="56"/>
      <c r="E135" s="56" t="s">
        <v>15</v>
      </c>
      <c r="F135" s="56" t="s">
        <v>200</v>
      </c>
      <c r="G135" s="56"/>
      <c r="H135" s="50">
        <f t="shared" si="70"/>
        <v>76.699999999999989</v>
      </c>
      <c r="I135" s="45" t="str">
        <f t="shared" si="74"/>
        <v>16:00</v>
      </c>
      <c r="J135" s="45" t="str">
        <f t="shared" si="71"/>
        <v>15:47</v>
      </c>
      <c r="K135" s="45" t="str">
        <f t="shared" si="72"/>
        <v>15:36</v>
      </c>
      <c r="L135" s="4"/>
      <c r="M135" s="5"/>
      <c r="N135" s="8"/>
      <c r="O135" s="5"/>
      <c r="P135" s="10"/>
      <c r="Q135" s="5"/>
      <c r="S135" s="12">
        <f t="shared" si="73"/>
        <v>-40.714285714285694</v>
      </c>
      <c r="T135" s="12">
        <f t="shared" si="68"/>
        <v>6.7333333333333485</v>
      </c>
      <c r="U135" s="12">
        <f t="shared" si="69"/>
        <v>-4.25</v>
      </c>
      <c r="V135" s="15"/>
    </row>
    <row r="136" spans="1:33" ht="18">
      <c r="A136" s="1">
        <v>126</v>
      </c>
      <c r="B136" s="53">
        <v>132.4</v>
      </c>
      <c r="C136" s="58"/>
      <c r="D136" s="56"/>
      <c r="E136" s="56" t="s">
        <v>15</v>
      </c>
      <c r="F136" s="56" t="s">
        <v>200</v>
      </c>
      <c r="G136" s="56"/>
      <c r="H136" s="50">
        <f t="shared" si="70"/>
        <v>76.099999999999994</v>
      </c>
      <c r="I136" s="45" t="str">
        <f t="shared" si="74"/>
        <v>16:01</v>
      </c>
      <c r="J136" s="45" t="str">
        <f t="shared" si="71"/>
        <v>15:48</v>
      </c>
      <c r="K136" s="45" t="str">
        <f t="shared" si="72"/>
        <v>15:37</v>
      </c>
      <c r="L136" s="4" t="e">
        <f>(#REF!/$I$1)*60</f>
        <v>#REF!</v>
      </c>
      <c r="M136" s="5" t="e">
        <f t="shared" ref="M136" si="76">(L136+$M$11)-240</f>
        <v>#REF!</v>
      </c>
      <c r="N136" s="8" t="e">
        <f>(#REF!/$J$1)*60</f>
        <v>#REF!</v>
      </c>
      <c r="O136" s="5" t="e">
        <f t="shared" ref="O136" si="77">(N136+$M$11)-180</f>
        <v>#REF!</v>
      </c>
      <c r="P136" s="10" t="e">
        <f>(#REF!/$K$1)*60</f>
        <v>#REF!</v>
      </c>
      <c r="Q136" s="5" t="e">
        <f t="shared" ref="Q136" si="78">(P136+$M$11)-180</f>
        <v>#REF!</v>
      </c>
      <c r="S136" s="12">
        <f t="shared" si="73"/>
        <v>-39.857142857142833</v>
      </c>
      <c r="T136" s="12">
        <f t="shared" si="68"/>
        <v>7.5333333333333599</v>
      </c>
      <c r="U136" s="12">
        <f t="shared" si="69"/>
        <v>-3.5</v>
      </c>
      <c r="V136" s="15"/>
    </row>
    <row r="137" spans="1:33" ht="18">
      <c r="A137" s="1">
        <v>127</v>
      </c>
      <c r="B137" s="53">
        <v>132.69999999999999</v>
      </c>
      <c r="C137" s="58"/>
      <c r="D137" s="56"/>
      <c r="E137" s="56" t="s">
        <v>30</v>
      </c>
      <c r="F137" s="56" t="s">
        <v>201</v>
      </c>
      <c r="G137" s="56"/>
      <c r="H137" s="50">
        <f t="shared" si="70"/>
        <v>75.800000000000011</v>
      </c>
      <c r="I137" s="45" t="str">
        <f t="shared" si="74"/>
        <v>16:01</v>
      </c>
      <c r="J137" s="45" t="str">
        <f t="shared" si="71"/>
        <v>15:48</v>
      </c>
      <c r="K137" s="45" t="str">
        <f t="shared" si="72"/>
        <v>15:37</v>
      </c>
      <c r="L137" s="4" t="e">
        <f>(#REF!/$I$1)*60</f>
        <v>#REF!</v>
      </c>
      <c r="M137" s="5" t="e">
        <f t="shared" ref="M137:M167" si="79">(L137+$M$11)-180</f>
        <v>#REF!</v>
      </c>
      <c r="N137" s="8" t="e">
        <f>(#REF!/$J$1)*60</f>
        <v>#REF!</v>
      </c>
      <c r="O137" s="5" t="e">
        <f t="shared" ref="O137:O178" si="80">(N137+$M$11)-180</f>
        <v>#REF!</v>
      </c>
      <c r="P137" s="10" t="e">
        <f>(#REF!/$K$1)*60</f>
        <v>#REF!</v>
      </c>
      <c r="Q137" s="5" t="e">
        <f t="shared" ref="Q137:Q181" si="81">(P137+$M$11)-180</f>
        <v>#REF!</v>
      </c>
      <c r="S137" s="12">
        <f>(B137/$I$1)*60-180+11</f>
        <v>20.571428571428555</v>
      </c>
      <c r="T137" s="12">
        <f t="shared" si="68"/>
        <v>7.9333333333333087</v>
      </c>
      <c r="U137" s="12">
        <f t="shared" si="69"/>
        <v>-3.1250000000000284</v>
      </c>
      <c r="V137" s="3"/>
    </row>
    <row r="138" spans="1:33" ht="18">
      <c r="A138" s="1">
        <v>128</v>
      </c>
      <c r="B138" s="53">
        <v>132.80000000000001</v>
      </c>
      <c r="C138" s="58"/>
      <c r="D138" s="56"/>
      <c r="E138" s="56" t="s">
        <v>30</v>
      </c>
      <c r="F138" s="56" t="s">
        <v>202</v>
      </c>
      <c r="G138" s="56"/>
      <c r="H138" s="50">
        <f t="shared" si="70"/>
        <v>75.699999999999989</v>
      </c>
      <c r="I138" s="45" t="str">
        <f t="shared" si="74"/>
        <v>16:01</v>
      </c>
      <c r="J138" s="45" t="str">
        <f t="shared" si="71"/>
        <v>15:49</v>
      </c>
      <c r="K138" s="45" t="str">
        <f t="shared" si="72"/>
        <v>15:38</v>
      </c>
      <c r="L138" s="4"/>
      <c r="M138" s="5"/>
      <c r="N138" s="8"/>
      <c r="O138" s="5"/>
      <c r="P138" s="10"/>
      <c r="Q138" s="5"/>
      <c r="S138" s="12">
        <f>(B138/$I$1)*60-180+11</f>
        <v>20.714285714285722</v>
      </c>
      <c r="T138" s="12">
        <f t="shared" si="68"/>
        <v>8.0666666666666913</v>
      </c>
      <c r="U138" s="12">
        <f t="shared" si="69"/>
        <v>-2.9999999999999716</v>
      </c>
      <c r="V138" s="3"/>
    </row>
    <row r="139" spans="1:33" ht="18">
      <c r="A139" s="1">
        <v>129</v>
      </c>
      <c r="B139" s="53"/>
      <c r="C139" s="55"/>
      <c r="D139" s="63" t="s">
        <v>203</v>
      </c>
      <c r="E139" s="64" t="s">
        <v>204</v>
      </c>
      <c r="F139" s="64"/>
      <c r="G139" s="64"/>
      <c r="H139" s="50"/>
      <c r="I139" s="45"/>
      <c r="J139" s="45"/>
      <c r="K139" s="45"/>
      <c r="L139" s="4" t="e">
        <f>(#REF!/$I$1)*60</f>
        <v>#REF!</v>
      </c>
      <c r="M139" s="5" t="e">
        <f t="shared" ref="M139" si="82">(L139+$M$11)-240</f>
        <v>#REF!</v>
      </c>
      <c r="N139" s="8" t="e">
        <f>(#REF!/$J$1)*60</f>
        <v>#REF!</v>
      </c>
      <c r="O139" s="5" t="e">
        <f t="shared" ref="O139" si="83">(N139+$M$11)-240</f>
        <v>#REF!</v>
      </c>
      <c r="P139" s="10" t="e">
        <f>(#REF!/$K$1)*60</f>
        <v>#REF!</v>
      </c>
      <c r="Q139" s="5" t="e">
        <f t="shared" ref="Q139" si="84">(P139+$M$11)-180</f>
        <v>#REF!</v>
      </c>
      <c r="S139" s="12" t="e">
        <f>(#REF!/$I$1)*60-240+11</f>
        <v>#REF!</v>
      </c>
      <c r="T139" s="12" t="e">
        <f>(#REF!/$J$1)*60-180+11</f>
        <v>#REF!</v>
      </c>
      <c r="U139" s="12" t="e">
        <f>(#REF!/$K$1)*60-180+11</f>
        <v>#REF!</v>
      </c>
      <c r="V139" s="3"/>
    </row>
    <row r="140" spans="1:33" ht="18">
      <c r="A140" s="1">
        <v>130</v>
      </c>
      <c r="B140" s="53">
        <v>133.80000000000001</v>
      </c>
      <c r="C140" s="58"/>
      <c r="D140" s="56" t="s">
        <v>205</v>
      </c>
      <c r="E140" s="56" t="s">
        <v>33</v>
      </c>
      <c r="F140" s="56" t="s">
        <v>206</v>
      </c>
      <c r="G140" s="56"/>
      <c r="H140" s="50">
        <f t="shared" ref="H140:H152" si="85">$H$11-B140</f>
        <v>74.699999999999989</v>
      </c>
      <c r="I140" s="45" t="str">
        <f t="shared" ref="I140:I152" si="86">TEXT(((B140/$I$1)/24)+$I$11,"u:mm")</f>
        <v>16:03</v>
      </c>
      <c r="J140" s="45" t="str">
        <f t="shared" ref="J140:J152" si="87">TEXT(((B140/$J$1)/24)+$J$11,"u:mm")</f>
        <v>15:50</v>
      </c>
      <c r="K140" s="45" t="str">
        <f t="shared" ref="K140:K152" si="88">TEXT(((B140/$K$1)/24)+$K$11,"u:mm")</f>
        <v>15:39</v>
      </c>
      <c r="L140" s="4" t="e">
        <f>(#REF!/$I$1)*60</f>
        <v>#REF!</v>
      </c>
      <c r="M140" s="5" t="e">
        <f t="shared" si="79"/>
        <v>#REF!</v>
      </c>
      <c r="N140" s="8" t="e">
        <f>(#REF!/$J$1)*60</f>
        <v>#REF!</v>
      </c>
      <c r="O140" s="5" t="e">
        <f t="shared" si="80"/>
        <v>#REF!</v>
      </c>
      <c r="P140" s="10" t="e">
        <f>(#REF!/$K$1)*60</f>
        <v>#REF!</v>
      </c>
      <c r="Q140" s="5" t="e">
        <f t="shared" si="81"/>
        <v>#REF!</v>
      </c>
      <c r="S140" s="12">
        <f>(B140/$I$1)*60-180+11</f>
        <v>22.142857142857167</v>
      </c>
      <c r="T140" s="12">
        <f t="shared" ref="T140:T152" si="89">(B140/$J$1)*60-180+11</f>
        <v>9.4000000000000057</v>
      </c>
      <c r="U140" s="12">
        <f t="shared" ref="U140:U152" si="90">(B140/$K$1)*60-180+11</f>
        <v>-1.75</v>
      </c>
      <c r="V140" s="15"/>
    </row>
    <row r="141" spans="1:33" ht="18">
      <c r="A141" s="1">
        <v>131</v>
      </c>
      <c r="B141" s="53">
        <v>134</v>
      </c>
      <c r="C141" s="58"/>
      <c r="D141" s="56"/>
      <c r="E141" s="56" t="s">
        <v>15</v>
      </c>
      <c r="F141" s="56" t="s">
        <v>207</v>
      </c>
      <c r="G141" s="56"/>
      <c r="H141" s="50">
        <f t="shared" si="85"/>
        <v>74.5</v>
      </c>
      <c r="I141" s="45" t="str">
        <f t="shared" si="86"/>
        <v>16:03</v>
      </c>
      <c r="J141" s="45" t="str">
        <f t="shared" si="87"/>
        <v>15:50</v>
      </c>
      <c r="K141" s="45" t="str">
        <f t="shared" si="88"/>
        <v>15:39</v>
      </c>
      <c r="L141" s="4"/>
      <c r="M141" s="5"/>
      <c r="N141" s="8"/>
      <c r="O141" s="5"/>
      <c r="P141" s="10"/>
      <c r="Q141" s="5"/>
      <c r="S141" s="12"/>
      <c r="T141" s="12">
        <f t="shared" si="89"/>
        <v>9.6666666666666856</v>
      </c>
      <c r="U141" s="12">
        <f t="shared" si="90"/>
        <v>-1.5</v>
      </c>
      <c r="V141" s="15"/>
    </row>
    <row r="142" spans="1:33" s="16" customFormat="1" ht="18">
      <c r="A142" s="1">
        <v>132</v>
      </c>
      <c r="B142" s="53">
        <v>134.19999999999999</v>
      </c>
      <c r="C142" s="58"/>
      <c r="D142" s="56"/>
      <c r="E142" s="56" t="s">
        <v>15</v>
      </c>
      <c r="F142" s="56" t="s">
        <v>208</v>
      </c>
      <c r="G142" s="56"/>
      <c r="H142" s="50">
        <f t="shared" si="85"/>
        <v>74.300000000000011</v>
      </c>
      <c r="I142" s="45" t="str">
        <f t="shared" si="86"/>
        <v>16:03</v>
      </c>
      <c r="J142" s="45" t="str">
        <f t="shared" si="87"/>
        <v>15:50</v>
      </c>
      <c r="K142" s="45" t="str">
        <f t="shared" si="88"/>
        <v>15:39</v>
      </c>
      <c r="L142" s="4"/>
      <c r="M142" s="5"/>
      <c r="N142" s="8"/>
      <c r="O142" s="5"/>
      <c r="P142" s="10"/>
      <c r="Q142" s="5"/>
      <c r="R142"/>
      <c r="S142" s="12"/>
      <c r="T142" s="12">
        <f t="shared" si="89"/>
        <v>9.9333333333333371</v>
      </c>
      <c r="U142" s="12">
        <f t="shared" si="90"/>
        <v>-1.2500000000000284</v>
      </c>
      <c r="V142" s="15"/>
      <c r="W142"/>
      <c r="X142"/>
      <c r="Y142"/>
      <c r="Z142"/>
      <c r="AA142"/>
      <c r="AB142"/>
      <c r="AC142"/>
      <c r="AD142"/>
      <c r="AE142"/>
      <c r="AF142"/>
      <c r="AG142"/>
    </row>
    <row r="143" spans="1:33" ht="18">
      <c r="A143" s="1">
        <v>133</v>
      </c>
      <c r="B143" s="53">
        <v>134.30000000000001</v>
      </c>
      <c r="C143" s="58"/>
      <c r="D143" s="56"/>
      <c r="E143" s="56" t="s">
        <v>15</v>
      </c>
      <c r="F143" s="56" t="s">
        <v>209</v>
      </c>
      <c r="G143" s="56"/>
      <c r="H143" s="50">
        <f t="shared" si="85"/>
        <v>74.199999999999989</v>
      </c>
      <c r="I143" s="45" t="str">
        <f t="shared" si="86"/>
        <v>16:03</v>
      </c>
      <c r="J143" s="45" t="str">
        <f t="shared" si="87"/>
        <v>15:51</v>
      </c>
      <c r="K143" s="45" t="str">
        <f t="shared" si="88"/>
        <v>15:39</v>
      </c>
      <c r="L143" s="4"/>
      <c r="M143" s="5"/>
      <c r="N143" s="8"/>
      <c r="O143" s="5"/>
      <c r="P143" s="10"/>
      <c r="Q143" s="5"/>
      <c r="S143" s="12"/>
      <c r="T143" s="12">
        <f t="shared" si="89"/>
        <v>10.066666666666691</v>
      </c>
      <c r="U143" s="12">
        <f t="shared" si="90"/>
        <v>-1.1249999999999716</v>
      </c>
      <c r="V143" s="15"/>
    </row>
    <row r="144" spans="1:33" ht="18">
      <c r="A144" s="1">
        <v>134</v>
      </c>
      <c r="B144" s="53">
        <v>134.80000000000001</v>
      </c>
      <c r="C144" s="58"/>
      <c r="D144" s="56"/>
      <c r="E144" s="56" t="s">
        <v>15</v>
      </c>
      <c r="F144" s="56" t="s">
        <v>209</v>
      </c>
      <c r="G144" s="56"/>
      <c r="H144" s="50">
        <f t="shared" si="85"/>
        <v>73.699999999999989</v>
      </c>
      <c r="I144" s="45" t="str">
        <f t="shared" si="86"/>
        <v>16:04</v>
      </c>
      <c r="J144" s="45" t="str">
        <f t="shared" si="87"/>
        <v>15:51</v>
      </c>
      <c r="K144" s="45" t="str">
        <f t="shared" si="88"/>
        <v>15:40</v>
      </c>
      <c r="L144" s="4"/>
      <c r="M144" s="5"/>
      <c r="N144" s="8"/>
      <c r="O144" s="5"/>
      <c r="P144" s="10"/>
      <c r="Q144" s="5"/>
      <c r="S144" s="12"/>
      <c r="T144" s="12">
        <f t="shared" si="89"/>
        <v>10.733333333333348</v>
      </c>
      <c r="U144" s="12">
        <f t="shared" si="90"/>
        <v>-0.5</v>
      </c>
      <c r="V144" s="15"/>
    </row>
    <row r="145" spans="1:22" ht="18">
      <c r="A145" s="1">
        <v>135</v>
      </c>
      <c r="B145" s="70">
        <v>134.9</v>
      </c>
      <c r="C145" s="58"/>
      <c r="D145" s="56"/>
      <c r="E145" s="56" t="s">
        <v>30</v>
      </c>
      <c r="F145" s="56" t="s">
        <v>210</v>
      </c>
      <c r="G145" s="59" t="s">
        <v>211</v>
      </c>
      <c r="H145" s="50">
        <f t="shared" si="85"/>
        <v>73.599999999999994</v>
      </c>
      <c r="I145" s="45" t="str">
        <f t="shared" si="86"/>
        <v>16:04</v>
      </c>
      <c r="J145" s="45" t="str">
        <f t="shared" si="87"/>
        <v>15:51</v>
      </c>
      <c r="K145" s="45" t="str">
        <f t="shared" si="88"/>
        <v>15:40</v>
      </c>
      <c r="L145" s="4" t="e">
        <f>(#REF!/$I$1)*60</f>
        <v>#REF!</v>
      </c>
      <c r="M145" s="5" t="e">
        <f t="shared" si="79"/>
        <v>#REF!</v>
      </c>
      <c r="N145" s="8" t="e">
        <f>(#REF!/$J$1)*60</f>
        <v>#REF!</v>
      </c>
      <c r="O145" s="5" t="e">
        <f t="shared" si="80"/>
        <v>#REF!</v>
      </c>
      <c r="P145" s="10" t="e">
        <f>(#REF!/$K$1)*60</f>
        <v>#REF!</v>
      </c>
      <c r="Q145" s="5" t="e">
        <f t="shared" si="81"/>
        <v>#REF!</v>
      </c>
      <c r="S145" s="12">
        <f t="shared" ref="S145:S152" si="91">(B145/$I$1)*60-180+11</f>
        <v>23.714285714285722</v>
      </c>
      <c r="T145" s="12">
        <f t="shared" si="89"/>
        <v>10.866666666666674</v>
      </c>
      <c r="U145" s="12">
        <f t="shared" si="90"/>
        <v>-0.375</v>
      </c>
      <c r="V145" s="14"/>
    </row>
    <row r="146" spans="1:22" ht="18">
      <c r="A146" s="1">
        <v>136</v>
      </c>
      <c r="B146" s="53">
        <v>135.69999999999999</v>
      </c>
      <c r="C146" s="58"/>
      <c r="D146" s="56"/>
      <c r="E146" s="56" t="s">
        <v>33</v>
      </c>
      <c r="F146" s="56" t="s">
        <v>212</v>
      </c>
      <c r="G146" s="56"/>
      <c r="H146" s="50">
        <f t="shared" si="85"/>
        <v>72.800000000000011</v>
      </c>
      <c r="I146" s="45" t="str">
        <f t="shared" si="86"/>
        <v>16:05</v>
      </c>
      <c r="J146" s="45" t="str">
        <f t="shared" si="87"/>
        <v>15:52</v>
      </c>
      <c r="K146" s="45" t="str">
        <f t="shared" si="88"/>
        <v>15:41</v>
      </c>
      <c r="L146" s="4" t="e">
        <f>(#REF!/$I$1)*60</f>
        <v>#REF!</v>
      </c>
      <c r="M146" s="5" t="e">
        <f t="shared" si="79"/>
        <v>#REF!</v>
      </c>
      <c r="N146" s="8" t="e">
        <f>(#REF!/$J$1)*60</f>
        <v>#REF!</v>
      </c>
      <c r="O146" s="5" t="e">
        <f t="shared" si="80"/>
        <v>#REF!</v>
      </c>
      <c r="P146" s="10" t="e">
        <f>(#REF!/$K$1)*60</f>
        <v>#REF!</v>
      </c>
      <c r="Q146" s="5" t="e">
        <f t="shared" si="81"/>
        <v>#REF!</v>
      </c>
      <c r="S146" s="12">
        <f t="shared" si="91"/>
        <v>24.857142857142833</v>
      </c>
      <c r="T146" s="12">
        <f t="shared" si="89"/>
        <v>11.933333333333309</v>
      </c>
      <c r="U146" s="12">
        <f t="shared" si="90"/>
        <v>0.62499999999997158</v>
      </c>
      <c r="V146" s="15"/>
    </row>
    <row r="147" spans="1:22" ht="18">
      <c r="A147" s="1">
        <v>137</v>
      </c>
      <c r="B147" s="53">
        <v>136.30000000000001</v>
      </c>
      <c r="C147" s="58"/>
      <c r="D147" s="56"/>
      <c r="E147" s="56" t="s">
        <v>30</v>
      </c>
      <c r="F147" s="56" t="s">
        <v>213</v>
      </c>
      <c r="G147" s="56"/>
      <c r="H147" s="50">
        <f t="shared" si="85"/>
        <v>72.199999999999989</v>
      </c>
      <c r="I147" s="45" t="str">
        <f t="shared" si="86"/>
        <v>16:06</v>
      </c>
      <c r="J147" s="45" t="str">
        <f t="shared" si="87"/>
        <v>15:53</v>
      </c>
      <c r="K147" s="45" t="str">
        <f t="shared" si="88"/>
        <v>15:42</v>
      </c>
      <c r="L147" s="4" t="e">
        <f>(#REF!/$I$1)*60</f>
        <v>#REF!</v>
      </c>
      <c r="M147" s="5" t="e">
        <f>(L147+$M$11)-180</f>
        <v>#REF!</v>
      </c>
      <c r="N147" s="8" t="e">
        <f>(#REF!/$J$1)*60</f>
        <v>#REF!</v>
      </c>
      <c r="O147" s="5" t="e">
        <f t="shared" si="80"/>
        <v>#REF!</v>
      </c>
      <c r="P147" s="10" t="e">
        <f>(#REF!/$K$1)*60</f>
        <v>#REF!</v>
      </c>
      <c r="Q147" s="5" t="e">
        <f t="shared" si="81"/>
        <v>#REF!</v>
      </c>
      <c r="S147" s="12">
        <f t="shared" si="91"/>
        <v>25.714285714285751</v>
      </c>
      <c r="T147" s="12">
        <f t="shared" si="89"/>
        <v>12.733333333333348</v>
      </c>
      <c r="U147" s="12">
        <f t="shared" si="90"/>
        <v>1.375</v>
      </c>
      <c r="V147" s="15"/>
    </row>
    <row r="148" spans="1:22" ht="18">
      <c r="A148" s="1">
        <v>138</v>
      </c>
      <c r="B148" s="53">
        <v>136.6</v>
      </c>
      <c r="C148" s="58"/>
      <c r="D148" s="56"/>
      <c r="E148" s="56" t="s">
        <v>33</v>
      </c>
      <c r="F148" s="56" t="s">
        <v>214</v>
      </c>
      <c r="G148" s="56" t="s">
        <v>215</v>
      </c>
      <c r="H148" s="50">
        <f t="shared" si="85"/>
        <v>71.900000000000006</v>
      </c>
      <c r="I148" s="45" t="str">
        <f t="shared" si="86"/>
        <v>16:07</v>
      </c>
      <c r="J148" s="45" t="str">
        <f t="shared" si="87"/>
        <v>15:54</v>
      </c>
      <c r="K148" s="45" t="str">
        <f t="shared" si="88"/>
        <v>15:42</v>
      </c>
      <c r="L148" s="4" t="e">
        <f>(#REF!/$I$1)*60</f>
        <v>#REF!</v>
      </c>
      <c r="M148" s="5" t="e">
        <f t="shared" si="79"/>
        <v>#REF!</v>
      </c>
      <c r="N148" s="8" t="e">
        <f>(#REF!/$J$1)*60</f>
        <v>#REF!</v>
      </c>
      <c r="O148" s="5" t="e">
        <f t="shared" si="80"/>
        <v>#REF!</v>
      </c>
      <c r="P148" s="10" t="e">
        <f>(#REF!/$K$1)*60</f>
        <v>#REF!</v>
      </c>
      <c r="Q148" s="5" t="e">
        <f t="shared" si="81"/>
        <v>#REF!</v>
      </c>
      <c r="S148" s="12">
        <f t="shared" si="91"/>
        <v>26.142857142857139</v>
      </c>
      <c r="T148" s="12">
        <f t="shared" si="89"/>
        <v>13.133333333333326</v>
      </c>
      <c r="U148" s="12">
        <f t="shared" si="90"/>
        <v>1.75</v>
      </c>
      <c r="V148" s="15"/>
    </row>
    <row r="149" spans="1:22" ht="18">
      <c r="A149" s="1">
        <v>139</v>
      </c>
      <c r="B149" s="53">
        <v>136.80000000000001</v>
      </c>
      <c r="C149" s="58"/>
      <c r="D149" s="56"/>
      <c r="E149" s="56" t="s">
        <v>33</v>
      </c>
      <c r="F149" s="56" t="s">
        <v>216</v>
      </c>
      <c r="G149" s="56"/>
      <c r="H149" s="50">
        <f t="shared" si="85"/>
        <v>71.699999999999989</v>
      </c>
      <c r="I149" s="45" t="str">
        <f t="shared" si="86"/>
        <v>16:07</v>
      </c>
      <c r="J149" s="45" t="str">
        <f t="shared" si="87"/>
        <v>15:54</v>
      </c>
      <c r="K149" s="45" t="str">
        <f t="shared" si="88"/>
        <v>15:43</v>
      </c>
      <c r="L149" s="4" t="e">
        <f>(#REF!/$I$1)*60</f>
        <v>#REF!</v>
      </c>
      <c r="M149" s="5" t="e">
        <f t="shared" si="79"/>
        <v>#REF!</v>
      </c>
      <c r="N149" s="8" t="e">
        <f>(#REF!/$J$1)*60</f>
        <v>#REF!</v>
      </c>
      <c r="O149" s="5" t="e">
        <f t="shared" si="80"/>
        <v>#REF!</v>
      </c>
      <c r="P149" s="10" t="e">
        <f>(#REF!/$K$1)*60</f>
        <v>#REF!</v>
      </c>
      <c r="Q149" s="5" t="e">
        <f t="shared" si="81"/>
        <v>#REF!</v>
      </c>
      <c r="S149" s="12">
        <f t="shared" si="91"/>
        <v>26.428571428571445</v>
      </c>
      <c r="T149" s="12">
        <f t="shared" si="89"/>
        <v>13.400000000000006</v>
      </c>
      <c r="U149" s="12">
        <f t="shared" si="90"/>
        <v>2</v>
      </c>
      <c r="V149" s="15"/>
    </row>
    <row r="150" spans="1:22" ht="18">
      <c r="A150" s="1">
        <v>140</v>
      </c>
      <c r="B150" s="53">
        <v>137.19999999999999</v>
      </c>
      <c r="C150" s="58"/>
      <c r="D150" s="56"/>
      <c r="E150" s="56" t="s">
        <v>30</v>
      </c>
      <c r="F150" s="56" t="s">
        <v>217</v>
      </c>
      <c r="G150" s="56"/>
      <c r="H150" s="50">
        <f t="shared" si="85"/>
        <v>71.300000000000011</v>
      </c>
      <c r="I150" s="45" t="str">
        <f t="shared" si="86"/>
        <v>16:08</v>
      </c>
      <c r="J150" s="45" t="str">
        <f t="shared" si="87"/>
        <v>15:54</v>
      </c>
      <c r="K150" s="45" t="str">
        <f t="shared" si="88"/>
        <v>15:43</v>
      </c>
      <c r="L150" s="4"/>
      <c r="M150" s="5"/>
      <c r="N150" s="8"/>
      <c r="O150" s="5"/>
      <c r="P150" s="10"/>
      <c r="Q150" s="5"/>
      <c r="S150" s="12">
        <f t="shared" si="91"/>
        <v>27</v>
      </c>
      <c r="T150" s="12">
        <f t="shared" si="89"/>
        <v>13.933333333333309</v>
      </c>
      <c r="U150" s="12">
        <f t="shared" si="90"/>
        <v>2.4999999999999716</v>
      </c>
      <c r="V150" s="15"/>
    </row>
    <row r="151" spans="1:22" ht="18">
      <c r="A151" s="1">
        <v>141</v>
      </c>
      <c r="B151" s="53">
        <v>137.30000000000001</v>
      </c>
      <c r="C151" s="58"/>
      <c r="D151" s="56" t="s">
        <v>152</v>
      </c>
      <c r="E151" s="56" t="s">
        <v>30</v>
      </c>
      <c r="F151" s="56" t="s">
        <v>218</v>
      </c>
      <c r="G151" s="56"/>
      <c r="H151" s="50">
        <f t="shared" si="85"/>
        <v>71.199999999999989</v>
      </c>
      <c r="I151" s="45" t="str">
        <f t="shared" si="86"/>
        <v>16:08</v>
      </c>
      <c r="J151" s="45" t="str">
        <f t="shared" si="87"/>
        <v>15:55</v>
      </c>
      <c r="K151" s="45" t="str">
        <f t="shared" si="88"/>
        <v>15:43</v>
      </c>
      <c r="L151" s="4" t="e">
        <f>(#REF!/$I$1)*60</f>
        <v>#REF!</v>
      </c>
      <c r="M151" s="5" t="e">
        <f t="shared" si="79"/>
        <v>#REF!</v>
      </c>
      <c r="N151" s="8" t="e">
        <f>(#REF!/$J$1)*60</f>
        <v>#REF!</v>
      </c>
      <c r="O151" s="5" t="e">
        <f t="shared" si="80"/>
        <v>#REF!</v>
      </c>
      <c r="P151" s="10" t="e">
        <f>(#REF!/$K$1)*60</f>
        <v>#REF!</v>
      </c>
      <c r="Q151" s="5" t="e">
        <f t="shared" si="81"/>
        <v>#REF!</v>
      </c>
      <c r="S151" s="12">
        <f t="shared" si="91"/>
        <v>27.142857142857167</v>
      </c>
      <c r="T151" s="12">
        <f t="shared" si="89"/>
        <v>14.066666666666691</v>
      </c>
      <c r="U151" s="12">
        <f t="shared" si="90"/>
        <v>2.6250000000000284</v>
      </c>
      <c r="V151" s="15"/>
    </row>
    <row r="152" spans="1:22" ht="18">
      <c r="A152" s="1">
        <v>142</v>
      </c>
      <c r="B152" s="53">
        <v>137.6</v>
      </c>
      <c r="C152" s="58"/>
      <c r="D152" s="56"/>
      <c r="E152" s="56" t="s">
        <v>33</v>
      </c>
      <c r="F152" s="56" t="s">
        <v>219</v>
      </c>
      <c r="G152" s="56"/>
      <c r="H152" s="50">
        <f t="shared" si="85"/>
        <v>70.900000000000006</v>
      </c>
      <c r="I152" s="45" t="str">
        <f t="shared" si="86"/>
        <v>16:08</v>
      </c>
      <c r="J152" s="45" t="str">
        <f t="shared" si="87"/>
        <v>15:55</v>
      </c>
      <c r="K152" s="45" t="str">
        <f t="shared" si="88"/>
        <v>15:44</v>
      </c>
      <c r="L152" s="4" t="e">
        <f>(#REF!/$I$1)*60</f>
        <v>#REF!</v>
      </c>
      <c r="M152" s="5" t="e">
        <f t="shared" si="79"/>
        <v>#REF!</v>
      </c>
      <c r="N152" s="8" t="e">
        <f>(#REF!/$J$1)*60</f>
        <v>#REF!</v>
      </c>
      <c r="O152" s="5" t="e">
        <f t="shared" si="80"/>
        <v>#REF!</v>
      </c>
      <c r="P152" s="10" t="e">
        <f>(#REF!/$K$1)*60</f>
        <v>#REF!</v>
      </c>
      <c r="Q152" s="5" t="e">
        <f t="shared" si="81"/>
        <v>#REF!</v>
      </c>
      <c r="S152" s="12">
        <f t="shared" si="91"/>
        <v>27.571428571428555</v>
      </c>
      <c r="T152" s="12">
        <f t="shared" si="89"/>
        <v>14.46666666666664</v>
      </c>
      <c r="U152" s="12">
        <f t="shared" si="90"/>
        <v>3</v>
      </c>
      <c r="V152" s="15"/>
    </row>
    <row r="153" spans="1:22" ht="18">
      <c r="A153" s="1">
        <v>143</v>
      </c>
      <c r="B153" s="53"/>
      <c r="C153" s="55"/>
      <c r="D153" s="63" t="s">
        <v>220</v>
      </c>
      <c r="E153" s="64" t="s">
        <v>221</v>
      </c>
      <c r="F153" s="64"/>
      <c r="G153" s="64" t="s">
        <v>93</v>
      </c>
      <c r="H153" s="50"/>
      <c r="I153" s="45"/>
      <c r="J153" s="45"/>
      <c r="K153" s="45"/>
      <c r="L153" s="4" t="e">
        <f>(#REF!/$I$1)*60</f>
        <v>#REF!</v>
      </c>
      <c r="M153" s="5" t="e">
        <f t="shared" si="79"/>
        <v>#REF!</v>
      </c>
      <c r="N153" s="8" t="e">
        <f>(#REF!/$J$1)*60</f>
        <v>#REF!</v>
      </c>
      <c r="O153" s="5" t="e">
        <f t="shared" si="80"/>
        <v>#REF!</v>
      </c>
      <c r="P153" s="10" t="e">
        <f>(#REF!/$K$1)*60</f>
        <v>#REF!</v>
      </c>
      <c r="Q153" s="5" t="e">
        <f t="shared" si="81"/>
        <v>#REF!</v>
      </c>
      <c r="S153" s="12" t="e">
        <f>(#REF!/$I$1)*60-180+11</f>
        <v>#REF!</v>
      </c>
      <c r="T153" s="12" t="e">
        <f>(#REF!/$J$1)*60-180+11</f>
        <v>#REF!</v>
      </c>
      <c r="U153" s="12" t="e">
        <f>(#REF!/$K$1)*60-180+11</f>
        <v>#REF!</v>
      </c>
      <c r="V153" s="3"/>
    </row>
    <row r="154" spans="1:22" ht="18">
      <c r="A154" s="1">
        <v>144</v>
      </c>
      <c r="B154" s="53">
        <v>138.19999999999999</v>
      </c>
      <c r="C154" s="58"/>
      <c r="D154" s="56"/>
      <c r="E154" s="56" t="s">
        <v>30</v>
      </c>
      <c r="F154" s="80" t="s">
        <v>222</v>
      </c>
      <c r="G154" s="80" t="s">
        <v>175</v>
      </c>
      <c r="H154" s="50">
        <f t="shared" ref="H154:H161" si="92">$H$11-B154</f>
        <v>70.300000000000011</v>
      </c>
      <c r="I154" s="45" t="str">
        <f t="shared" ref="I154:I161" si="93">TEXT(((B154/$I$1)/24)+$I$11,"u:mm")</f>
        <v>16:09</v>
      </c>
      <c r="J154" s="45" t="str">
        <f t="shared" ref="J154:J161" si="94">TEXT(((B154/$J$1)/24)+$J$11,"u:mm")</f>
        <v>15:56</v>
      </c>
      <c r="K154" s="45" t="str">
        <f t="shared" ref="K154:K161" si="95">TEXT(((B154/$K$1)/24)+$K$11,"u:mm")</f>
        <v>15:44</v>
      </c>
      <c r="L154" s="4" t="e">
        <f>(#REF!/$I$1)*60</f>
        <v>#REF!</v>
      </c>
      <c r="M154" s="5" t="e">
        <f t="shared" si="79"/>
        <v>#REF!</v>
      </c>
      <c r="N154" s="8" t="e">
        <f>(#REF!/$J$1)*60</f>
        <v>#REF!</v>
      </c>
      <c r="O154" s="5" t="e">
        <f t="shared" si="80"/>
        <v>#REF!</v>
      </c>
      <c r="P154" s="10" t="e">
        <f>(#REF!/$K$1)*60</f>
        <v>#REF!</v>
      </c>
      <c r="Q154" s="5" t="e">
        <f t="shared" si="81"/>
        <v>#REF!</v>
      </c>
      <c r="S154" s="12">
        <f t="shared" ref="S154:S161" si="96">(B154/$I$1)*60-180+11</f>
        <v>28.428571428571416</v>
      </c>
      <c r="T154" s="12">
        <f t="shared" ref="T154:T161" si="97">(B154/$J$1)*60-180+11</f>
        <v>15.266666666666652</v>
      </c>
      <c r="U154" s="12">
        <f t="shared" ref="U154:U161" si="98">(B154/$K$1)*60-180+11</f>
        <v>3.75</v>
      </c>
      <c r="V154" s="15"/>
    </row>
    <row r="155" spans="1:22" ht="18">
      <c r="A155" s="1">
        <v>145</v>
      </c>
      <c r="B155" s="53">
        <v>138.69999999999999</v>
      </c>
      <c r="C155" s="58"/>
      <c r="D155" s="56"/>
      <c r="E155" s="56" t="s">
        <v>30</v>
      </c>
      <c r="F155" s="56" t="s">
        <v>223</v>
      </c>
      <c r="G155" s="56"/>
      <c r="H155" s="50">
        <f t="shared" si="92"/>
        <v>69.800000000000011</v>
      </c>
      <c r="I155" s="45" t="str">
        <f t="shared" si="93"/>
        <v>16:10</v>
      </c>
      <c r="J155" s="45" t="str">
        <f t="shared" si="94"/>
        <v>15:56</v>
      </c>
      <c r="K155" s="45" t="str">
        <f t="shared" si="95"/>
        <v>15:45</v>
      </c>
      <c r="L155" s="4" t="e">
        <f>(#REF!/$I$1)*60</f>
        <v>#REF!</v>
      </c>
      <c r="M155" s="5" t="e">
        <f t="shared" si="79"/>
        <v>#REF!</v>
      </c>
      <c r="N155" s="8" t="e">
        <f>(#REF!/$J$1)*60</f>
        <v>#REF!</v>
      </c>
      <c r="O155" s="5" t="e">
        <f t="shared" si="80"/>
        <v>#REF!</v>
      </c>
      <c r="P155" s="10" t="e">
        <f>(#REF!/$K$1)*60</f>
        <v>#REF!</v>
      </c>
      <c r="Q155" s="5" t="e">
        <f t="shared" si="81"/>
        <v>#REF!</v>
      </c>
      <c r="S155" s="12">
        <f t="shared" si="96"/>
        <v>29.142857142857139</v>
      </c>
      <c r="T155" s="12">
        <f t="shared" si="97"/>
        <v>15.933333333333309</v>
      </c>
      <c r="U155" s="12">
        <f t="shared" si="98"/>
        <v>4.3749999999999716</v>
      </c>
      <c r="V155" s="15"/>
    </row>
    <row r="156" spans="1:22" ht="18">
      <c r="A156" s="1">
        <v>146</v>
      </c>
      <c r="B156" s="53">
        <v>138.69999999999999</v>
      </c>
      <c r="C156" s="58"/>
      <c r="D156" s="56" t="s">
        <v>224</v>
      </c>
      <c r="E156" s="56" t="s">
        <v>33</v>
      </c>
      <c r="F156" s="56" t="s">
        <v>225</v>
      </c>
      <c r="G156" s="56"/>
      <c r="H156" s="50">
        <f t="shared" si="92"/>
        <v>69.800000000000011</v>
      </c>
      <c r="I156" s="45" t="str">
        <f t="shared" si="93"/>
        <v>16:10</v>
      </c>
      <c r="J156" s="45" t="str">
        <f t="shared" si="94"/>
        <v>15:56</v>
      </c>
      <c r="K156" s="45" t="str">
        <f t="shared" si="95"/>
        <v>15:45</v>
      </c>
      <c r="L156" s="4" t="e">
        <f>(#REF!/$I$1)*60</f>
        <v>#REF!</v>
      </c>
      <c r="M156" s="5" t="e">
        <f t="shared" si="79"/>
        <v>#REF!</v>
      </c>
      <c r="N156" s="8" t="e">
        <f>(#REF!/$J$1)*60</f>
        <v>#REF!</v>
      </c>
      <c r="O156" s="5" t="e">
        <f t="shared" si="80"/>
        <v>#REF!</v>
      </c>
      <c r="P156" s="10" t="e">
        <f>(#REF!/$K$1)*60</f>
        <v>#REF!</v>
      </c>
      <c r="Q156" s="5" t="e">
        <f t="shared" si="81"/>
        <v>#REF!</v>
      </c>
      <c r="S156" s="12">
        <f t="shared" si="96"/>
        <v>29.142857142857139</v>
      </c>
      <c r="T156" s="12">
        <f t="shared" si="97"/>
        <v>15.933333333333309</v>
      </c>
      <c r="U156" s="12">
        <f t="shared" si="98"/>
        <v>4.3749999999999716</v>
      </c>
      <c r="V156" s="15"/>
    </row>
    <row r="157" spans="1:22" ht="18">
      <c r="A157" s="1">
        <v>147</v>
      </c>
      <c r="B157" s="53">
        <v>139.69999999999999</v>
      </c>
      <c r="C157" s="58"/>
      <c r="D157" s="56"/>
      <c r="E157" s="56" t="s">
        <v>15</v>
      </c>
      <c r="F157" s="56" t="s">
        <v>226</v>
      </c>
      <c r="G157" s="56"/>
      <c r="H157" s="50">
        <f t="shared" si="92"/>
        <v>68.800000000000011</v>
      </c>
      <c r="I157" s="45" t="str">
        <f t="shared" si="93"/>
        <v>16:11</v>
      </c>
      <c r="J157" s="45" t="str">
        <f t="shared" si="94"/>
        <v>15:58</v>
      </c>
      <c r="K157" s="45" t="str">
        <f t="shared" si="95"/>
        <v>15:46</v>
      </c>
      <c r="L157" s="4" t="e">
        <f>(#REF!/$I$1)*60</f>
        <v>#REF!</v>
      </c>
      <c r="M157" s="5" t="e">
        <f t="shared" si="79"/>
        <v>#REF!</v>
      </c>
      <c r="N157" s="8" t="e">
        <f>(#REF!/$J$1)*60</f>
        <v>#REF!</v>
      </c>
      <c r="O157" s="5" t="e">
        <f t="shared" si="80"/>
        <v>#REF!</v>
      </c>
      <c r="P157" s="10" t="e">
        <f>(#REF!/$K$1)*60</f>
        <v>#REF!</v>
      </c>
      <c r="Q157" s="5" t="e">
        <f t="shared" si="81"/>
        <v>#REF!</v>
      </c>
      <c r="S157" s="12">
        <f t="shared" si="96"/>
        <v>30.571428571428555</v>
      </c>
      <c r="T157" s="12">
        <f t="shared" si="97"/>
        <v>17.266666666666652</v>
      </c>
      <c r="U157" s="12">
        <f t="shared" si="98"/>
        <v>5.625</v>
      </c>
      <c r="V157" s="15"/>
    </row>
    <row r="158" spans="1:22" ht="18">
      <c r="A158" s="1">
        <v>148</v>
      </c>
      <c r="B158" s="53">
        <v>140.4</v>
      </c>
      <c r="C158" s="58"/>
      <c r="D158" s="56"/>
      <c r="E158" s="56" t="s">
        <v>33</v>
      </c>
      <c r="F158" s="56" t="s">
        <v>154</v>
      </c>
      <c r="G158" s="56"/>
      <c r="H158" s="50">
        <f t="shared" si="92"/>
        <v>68.099999999999994</v>
      </c>
      <c r="I158" s="45" t="str">
        <f t="shared" si="93"/>
        <v>16:12</v>
      </c>
      <c r="J158" s="45" t="str">
        <f t="shared" si="94"/>
        <v>15:59</v>
      </c>
      <c r="K158" s="45" t="str">
        <f t="shared" si="95"/>
        <v>15:47</v>
      </c>
      <c r="L158" s="4" t="e">
        <f>(#REF!/$I$1)*60</f>
        <v>#REF!</v>
      </c>
      <c r="M158" s="5" t="e">
        <f t="shared" si="79"/>
        <v>#REF!</v>
      </c>
      <c r="N158" s="8" t="e">
        <f>(#REF!/$J$1)*60</f>
        <v>#REF!</v>
      </c>
      <c r="O158" s="5" t="e">
        <f t="shared" si="80"/>
        <v>#REF!</v>
      </c>
      <c r="P158" s="10" t="e">
        <f>(#REF!/$K$1)*60</f>
        <v>#REF!</v>
      </c>
      <c r="Q158" s="5" t="e">
        <f t="shared" si="81"/>
        <v>#REF!</v>
      </c>
      <c r="S158" s="12">
        <f t="shared" si="96"/>
        <v>31.571428571428584</v>
      </c>
      <c r="T158" s="12">
        <f t="shared" si="97"/>
        <v>18.200000000000017</v>
      </c>
      <c r="U158" s="12">
        <f t="shared" si="98"/>
        <v>6.5000000000000284</v>
      </c>
      <c r="V158" s="15"/>
    </row>
    <row r="159" spans="1:22" ht="18">
      <c r="A159" s="1">
        <v>149</v>
      </c>
      <c r="B159" s="53">
        <v>141.6</v>
      </c>
      <c r="C159" s="58"/>
      <c r="D159" s="56" t="s">
        <v>227</v>
      </c>
      <c r="E159" s="56" t="s">
        <v>30</v>
      </c>
      <c r="F159" s="56" t="s">
        <v>154</v>
      </c>
      <c r="G159" s="56"/>
      <c r="H159" s="50">
        <f t="shared" si="92"/>
        <v>66.900000000000006</v>
      </c>
      <c r="I159" s="45" t="str">
        <f t="shared" si="93"/>
        <v>16:14</v>
      </c>
      <c r="J159" s="45" t="str">
        <f t="shared" si="94"/>
        <v>16:00</v>
      </c>
      <c r="K159" s="45" t="str">
        <f t="shared" si="95"/>
        <v>15:49</v>
      </c>
      <c r="L159" s="4" t="e">
        <f>(#REF!/$I$1)*60</f>
        <v>#REF!</v>
      </c>
      <c r="M159" s="5" t="e">
        <f t="shared" si="79"/>
        <v>#REF!</v>
      </c>
      <c r="N159" s="8" t="e">
        <f>(#REF!/$J$1)*60</f>
        <v>#REF!</v>
      </c>
      <c r="O159" s="5" t="e">
        <f t="shared" si="80"/>
        <v>#REF!</v>
      </c>
      <c r="P159" s="10" t="e">
        <f>(#REF!/$K$1)*60</f>
        <v>#REF!</v>
      </c>
      <c r="Q159" s="5" t="e">
        <f t="shared" si="81"/>
        <v>#REF!</v>
      </c>
      <c r="S159" s="12">
        <f t="shared" si="96"/>
        <v>33.285714285714278</v>
      </c>
      <c r="T159" s="12">
        <f t="shared" si="97"/>
        <v>19.799999999999983</v>
      </c>
      <c r="U159" s="12">
        <f t="shared" si="98"/>
        <v>7.9999999999999716</v>
      </c>
      <c r="V159" s="15"/>
    </row>
    <row r="160" spans="1:22" ht="18">
      <c r="A160" s="1">
        <v>150</v>
      </c>
      <c r="B160" s="53">
        <v>142.19999999999999</v>
      </c>
      <c r="C160" s="58"/>
      <c r="D160" s="56"/>
      <c r="E160" s="56" t="s">
        <v>30</v>
      </c>
      <c r="F160" s="56" t="s">
        <v>228</v>
      </c>
      <c r="G160" s="56"/>
      <c r="H160" s="50">
        <f t="shared" si="92"/>
        <v>66.300000000000011</v>
      </c>
      <c r="I160" s="45" t="str">
        <f t="shared" si="93"/>
        <v>16:15</v>
      </c>
      <c r="J160" s="45" t="str">
        <f t="shared" si="94"/>
        <v>16:01</v>
      </c>
      <c r="K160" s="45" t="str">
        <f t="shared" si="95"/>
        <v>15:49</v>
      </c>
      <c r="L160" s="4" t="e">
        <f>(#REF!/$I$1)*60</f>
        <v>#REF!</v>
      </c>
      <c r="M160" s="5" t="e">
        <f t="shared" si="79"/>
        <v>#REF!</v>
      </c>
      <c r="N160" s="8" t="e">
        <f>(#REF!/$J$1)*60</f>
        <v>#REF!</v>
      </c>
      <c r="O160" s="5" t="e">
        <f t="shared" si="80"/>
        <v>#REF!</v>
      </c>
      <c r="P160" s="10" t="e">
        <f>(#REF!/$K$1)*60</f>
        <v>#REF!</v>
      </c>
      <c r="Q160" s="5" t="e">
        <f t="shared" si="81"/>
        <v>#REF!</v>
      </c>
      <c r="S160" s="12">
        <f t="shared" si="96"/>
        <v>34.14285714285711</v>
      </c>
      <c r="T160" s="12">
        <f t="shared" si="97"/>
        <v>20.599999999999994</v>
      </c>
      <c r="U160" s="12">
        <f t="shared" si="98"/>
        <v>8.75</v>
      </c>
      <c r="V160" s="15"/>
    </row>
    <row r="161" spans="1:35" ht="18">
      <c r="A161" s="1">
        <v>151</v>
      </c>
      <c r="B161" s="53">
        <v>142.69999999999999</v>
      </c>
      <c r="C161" s="58"/>
      <c r="D161" s="56"/>
      <c r="E161" s="56" t="s">
        <v>15</v>
      </c>
      <c r="F161" s="56" t="s">
        <v>229</v>
      </c>
      <c r="G161" s="56"/>
      <c r="H161" s="50">
        <f t="shared" si="92"/>
        <v>65.800000000000011</v>
      </c>
      <c r="I161" s="45" t="str">
        <f t="shared" si="93"/>
        <v>16:15</v>
      </c>
      <c r="J161" s="45" t="str">
        <f t="shared" si="94"/>
        <v>16:02</v>
      </c>
      <c r="K161" s="45" t="str">
        <f t="shared" si="95"/>
        <v>15:50</v>
      </c>
      <c r="L161" s="4" t="e">
        <f>(#REF!/$I$1)*60</f>
        <v>#REF!</v>
      </c>
      <c r="M161" s="5" t="e">
        <f t="shared" si="79"/>
        <v>#REF!</v>
      </c>
      <c r="N161" s="8" t="e">
        <f>(#REF!/$J$1)*60</f>
        <v>#REF!</v>
      </c>
      <c r="O161" s="5" t="e">
        <f t="shared" si="80"/>
        <v>#REF!</v>
      </c>
      <c r="P161" s="10" t="e">
        <f>(#REF!/$K$1)*60</f>
        <v>#REF!</v>
      </c>
      <c r="Q161" s="5" t="e">
        <f t="shared" si="81"/>
        <v>#REF!</v>
      </c>
      <c r="S161" s="12">
        <f t="shared" si="96"/>
        <v>34.857142857142861</v>
      </c>
      <c r="T161" s="12">
        <f t="shared" si="97"/>
        <v>21.266666666666652</v>
      </c>
      <c r="U161" s="12">
        <f t="shared" si="98"/>
        <v>9.375</v>
      </c>
      <c r="V161" s="15"/>
    </row>
    <row r="162" spans="1:35" ht="18">
      <c r="A162" s="1">
        <v>152</v>
      </c>
      <c r="B162" s="53">
        <v>143</v>
      </c>
      <c r="C162" s="58"/>
      <c r="D162" s="56"/>
      <c r="E162" s="56" t="s">
        <v>33</v>
      </c>
      <c r="F162" s="56" t="s">
        <v>230</v>
      </c>
      <c r="G162" s="56"/>
      <c r="H162" s="50">
        <f>$H$11-B162</f>
        <v>65.5</v>
      </c>
      <c r="I162" s="45" t="str">
        <f>TEXT(((B162/$I$1)/24)+$I$11,"u:mm")</f>
        <v>16:16</v>
      </c>
      <c r="J162" s="45" t="str">
        <f>TEXT(((B162/$J$1)/24)+$J$11,"u:mm")</f>
        <v>16:02</v>
      </c>
      <c r="K162" s="45" t="str">
        <f>TEXT(((B162/$K$1)/24)+$K$11,"u:mm")</f>
        <v>15:50</v>
      </c>
      <c r="L162" s="4" t="e">
        <f>(#REF!/$I$1)*60</f>
        <v>#REF!</v>
      </c>
      <c r="M162" s="5" t="e">
        <f t="shared" si="79"/>
        <v>#REF!</v>
      </c>
      <c r="N162" s="8" t="e">
        <f>(#REF!/$J$1)*60</f>
        <v>#REF!</v>
      </c>
      <c r="O162" s="5" t="e">
        <f t="shared" si="80"/>
        <v>#REF!</v>
      </c>
      <c r="P162" s="10" t="e">
        <f>(#REF!/$K$1)*60</f>
        <v>#REF!</v>
      </c>
      <c r="Q162" s="5" t="e">
        <f t="shared" si="81"/>
        <v>#REF!</v>
      </c>
      <c r="S162" s="12">
        <f>(B162/$I$1)*60-180+11</f>
        <v>35.285714285714278</v>
      </c>
      <c r="T162" s="12">
        <f>(B162/$J$1)*60-180+11</f>
        <v>21.666666666666657</v>
      </c>
      <c r="U162" s="12">
        <f>(B162/$K$1)*60-180+11</f>
        <v>9.75</v>
      </c>
      <c r="V162" s="15"/>
    </row>
    <row r="163" spans="1:35" ht="18">
      <c r="A163" s="1">
        <v>153</v>
      </c>
      <c r="B163" s="70">
        <v>143.30000000000001</v>
      </c>
      <c r="C163" s="58"/>
      <c r="D163" s="56" t="s">
        <v>231</v>
      </c>
      <c r="E163" s="52" t="s">
        <v>33</v>
      </c>
      <c r="F163" s="56" t="s">
        <v>232</v>
      </c>
      <c r="G163" s="59"/>
      <c r="H163" s="50">
        <f>$H$11-B163</f>
        <v>65.199999999999989</v>
      </c>
      <c r="I163" s="45" t="str">
        <f>TEXT(((B163/$I$1)/24)+$I$11,"u:mm")</f>
        <v>16:16</v>
      </c>
      <c r="J163" s="45" t="str">
        <f>TEXT(((B163/$J$1)/24)+$J$11,"u:mm")</f>
        <v>16:03</v>
      </c>
      <c r="K163" s="45" t="str">
        <f>TEXT(((B163/$K$1)/24)+$K$11,"u:mm")</f>
        <v>15:51</v>
      </c>
      <c r="L163" s="4" t="e">
        <f>(#REF!/$I$1)*60</f>
        <v>#REF!</v>
      </c>
      <c r="M163" s="5" t="e">
        <f t="shared" si="79"/>
        <v>#REF!</v>
      </c>
      <c r="N163" s="8" t="e">
        <f>(#REF!/$J$1)*60</f>
        <v>#REF!</v>
      </c>
      <c r="O163" s="5" t="e">
        <f t="shared" si="80"/>
        <v>#REF!</v>
      </c>
      <c r="P163" s="10" t="e">
        <f>(#REF!/$K$1)*60</f>
        <v>#REF!</v>
      </c>
      <c r="Q163" s="5" t="e">
        <f t="shared" si="81"/>
        <v>#REF!</v>
      </c>
      <c r="S163" s="12">
        <f>(B163/$I$1)*60-180+11</f>
        <v>35.714285714285722</v>
      </c>
      <c r="T163" s="12">
        <f>(B163/$J$1)*60-180+11</f>
        <v>22.066666666666691</v>
      </c>
      <c r="U163" s="12">
        <f>(B163/$K$1)*60-180+11</f>
        <v>10.125000000000028</v>
      </c>
      <c r="V163" s="15"/>
    </row>
    <row r="164" spans="1:35" ht="18">
      <c r="A164" s="1">
        <v>154</v>
      </c>
      <c r="B164" s="53">
        <v>143.80000000000001</v>
      </c>
      <c r="C164" s="58"/>
      <c r="D164" s="56"/>
      <c r="E164" s="56" t="s">
        <v>30</v>
      </c>
      <c r="F164" s="56" t="s">
        <v>233</v>
      </c>
      <c r="G164" s="56"/>
      <c r="H164" s="50">
        <f>$H$11-B164</f>
        <v>64.699999999999989</v>
      </c>
      <c r="I164" s="45" t="str">
        <f>TEXT(((B164/$I$1)/24)+$I$11,"u:mm")</f>
        <v>16:17</v>
      </c>
      <c r="J164" s="45" t="str">
        <f>TEXT(((B164/$J$1)/24)+$J$11,"u:mm")</f>
        <v>16:03</v>
      </c>
      <c r="K164" s="45" t="str">
        <f>TEXT(((B164/$K$1)/24)+$K$11,"u:mm")</f>
        <v>15:51</v>
      </c>
      <c r="L164" s="4" t="e">
        <f>(#REF!/$I$1)*60</f>
        <v>#REF!</v>
      </c>
      <c r="M164" s="5" t="e">
        <f t="shared" si="79"/>
        <v>#REF!</v>
      </c>
      <c r="N164" s="8" t="e">
        <f>(#REF!/$J$1)*60</f>
        <v>#REF!</v>
      </c>
      <c r="O164" s="5" t="e">
        <f t="shared" si="80"/>
        <v>#REF!</v>
      </c>
      <c r="P164" s="10" t="e">
        <f>(#REF!/$K$1)*60</f>
        <v>#REF!</v>
      </c>
      <c r="Q164" s="5" t="e">
        <f t="shared" si="81"/>
        <v>#REF!</v>
      </c>
      <c r="S164" s="12">
        <f>(B164/$I$1)*60-180+11</f>
        <v>36.428571428571445</v>
      </c>
      <c r="T164" s="12">
        <f>(B164/$J$1)*60-180+11</f>
        <v>22.733333333333348</v>
      </c>
      <c r="U164" s="12">
        <f>(B164/$K$1)*60-180+11</f>
        <v>10.75</v>
      </c>
      <c r="V164" s="15"/>
    </row>
    <row r="165" spans="1:35" ht="18">
      <c r="A165" s="1">
        <v>155</v>
      </c>
      <c r="B165" s="53"/>
      <c r="C165" s="55"/>
      <c r="D165" s="63" t="s">
        <v>234</v>
      </c>
      <c r="E165" s="64" t="s">
        <v>235</v>
      </c>
      <c r="F165" s="64"/>
      <c r="G165" s="64"/>
      <c r="H165" s="50"/>
      <c r="I165" s="45"/>
      <c r="J165" s="45"/>
      <c r="K165" s="45"/>
      <c r="L165" s="4" t="e">
        <f>(#REF!/$I$1)*60</f>
        <v>#REF!</v>
      </c>
      <c r="M165" s="5" t="e">
        <f t="shared" ref="M165" si="99">(L165+$M$11)-180</f>
        <v>#REF!</v>
      </c>
      <c r="N165" s="8" t="e">
        <f>(#REF!/$J$1)*60</f>
        <v>#REF!</v>
      </c>
      <c r="O165" s="5" t="e">
        <f t="shared" ref="O165" si="100">(N165+$M$11)-180</f>
        <v>#REF!</v>
      </c>
      <c r="P165" s="10" t="e">
        <f>(#REF!/$K$1)*60</f>
        <v>#REF!</v>
      </c>
      <c r="Q165" s="5" t="e">
        <f t="shared" ref="Q165" si="101">(P165+$M$11)-180</f>
        <v>#REF!</v>
      </c>
      <c r="S165" s="12" t="e">
        <f>(#REF!/$I$1)*60-180+11</f>
        <v>#REF!</v>
      </c>
      <c r="T165" s="12" t="e">
        <f>(#REF!/$J$1)*60-180+11</f>
        <v>#REF!</v>
      </c>
      <c r="U165" s="12" t="e">
        <f>(#REF!/$K$1)*60-180+11</f>
        <v>#REF!</v>
      </c>
      <c r="V165" s="3"/>
    </row>
    <row r="166" spans="1:35" ht="18">
      <c r="A166" s="1">
        <v>156</v>
      </c>
      <c r="B166" s="53">
        <v>145.4</v>
      </c>
      <c r="C166" s="58"/>
      <c r="D166" s="56"/>
      <c r="E166" s="56" t="s">
        <v>33</v>
      </c>
      <c r="F166" s="56" t="s">
        <v>236</v>
      </c>
      <c r="G166" s="56"/>
      <c r="H166" s="50">
        <f t="shared" ref="H166:H179" si="102">$H$11-B166</f>
        <v>63.099999999999994</v>
      </c>
      <c r="I166" s="45" t="str">
        <f>TEXT(((B166/$I$1)/24)+$I$11,"u:mm")</f>
        <v>16:19</v>
      </c>
      <c r="J166" s="45" t="str">
        <f>TEXT(((B166/$J$1)/24)+$J$11,"u:mm")</f>
        <v>16:05</v>
      </c>
      <c r="K166" s="45" t="str">
        <f>TEXT(((B166/$K$1)/24)+$K$11,"u:mm")</f>
        <v>15:53</v>
      </c>
      <c r="L166" s="4" t="e">
        <f>(#REF!/$I$1)*60</f>
        <v>#REF!</v>
      </c>
      <c r="M166" s="5" t="e">
        <f t="shared" si="79"/>
        <v>#REF!</v>
      </c>
      <c r="N166" s="8" t="e">
        <f>(#REF!/$J$1)*60</f>
        <v>#REF!</v>
      </c>
      <c r="O166" s="5" t="e">
        <f t="shared" si="80"/>
        <v>#REF!</v>
      </c>
      <c r="P166" s="10" t="e">
        <f>(#REF!/$K$1)*60</f>
        <v>#REF!</v>
      </c>
      <c r="Q166" s="5" t="e">
        <f t="shared" si="81"/>
        <v>#REF!</v>
      </c>
      <c r="S166" s="12">
        <f>(B166/$I$1)*60-180+11</f>
        <v>38.714285714285722</v>
      </c>
      <c r="T166" s="12">
        <f t="shared" ref="T166:T179" si="103">(B166/$J$1)*60-180+11</f>
        <v>24.866666666666674</v>
      </c>
      <c r="U166" s="12">
        <f t="shared" ref="U166:U179" si="104">(B166/$K$1)*60-180+11</f>
        <v>12.75</v>
      </c>
      <c r="V166" s="15"/>
    </row>
    <row r="167" spans="1:35" ht="18">
      <c r="A167" s="1">
        <v>157</v>
      </c>
      <c r="B167" s="53">
        <v>146.4</v>
      </c>
      <c r="C167" s="58"/>
      <c r="D167" s="56"/>
      <c r="E167" s="56" t="s">
        <v>30</v>
      </c>
      <c r="F167" s="56" t="s">
        <v>236</v>
      </c>
      <c r="G167" s="59" t="s">
        <v>237</v>
      </c>
      <c r="H167" s="50">
        <f t="shared" si="102"/>
        <v>62.099999999999994</v>
      </c>
      <c r="I167" s="45" t="str">
        <f>TEXT(((B167/$I$1)/24)+$I$11,"u:mm")</f>
        <v>16:21</v>
      </c>
      <c r="J167" s="45" t="str">
        <f>TEXT(((B167/$J$1)/24)+$J$11,"u:mm")</f>
        <v>16:07</v>
      </c>
      <c r="K167" s="45" t="str">
        <f>TEXT(((B167/$K$1)/24)+$K$11,"u:mm")</f>
        <v>15:55</v>
      </c>
      <c r="L167" s="4" t="e">
        <f>(#REF!/$I$1)*60</f>
        <v>#REF!</v>
      </c>
      <c r="M167" s="5" t="e">
        <f t="shared" si="79"/>
        <v>#REF!</v>
      </c>
      <c r="N167" s="8" t="e">
        <f>(#REF!/$J$1)*60</f>
        <v>#REF!</v>
      </c>
      <c r="O167" s="5" t="e">
        <f t="shared" si="80"/>
        <v>#REF!</v>
      </c>
      <c r="P167" s="10" t="e">
        <f>(#REF!/$K$1)*60</f>
        <v>#REF!</v>
      </c>
      <c r="Q167" s="5" t="e">
        <f t="shared" si="81"/>
        <v>#REF!</v>
      </c>
      <c r="S167" s="12">
        <f>(B167/$I$1)*60-180+11</f>
        <v>40.142857142857139</v>
      </c>
      <c r="T167" s="12">
        <f t="shared" si="103"/>
        <v>26.200000000000017</v>
      </c>
      <c r="U167" s="12">
        <f t="shared" si="104"/>
        <v>14.000000000000028</v>
      </c>
      <c r="V167" s="15"/>
    </row>
    <row r="168" spans="1:35" s="16" customFormat="1" ht="21" customHeight="1">
      <c r="A168" s="1">
        <v>158</v>
      </c>
      <c r="B168" s="53">
        <v>146.69999999999999</v>
      </c>
      <c r="C168" s="55"/>
      <c r="D168" s="73"/>
      <c r="E168" s="56" t="s">
        <v>33</v>
      </c>
      <c r="F168" s="56" t="s">
        <v>238</v>
      </c>
      <c r="G168" s="56"/>
      <c r="H168" s="50">
        <f t="shared" si="102"/>
        <v>61.800000000000011</v>
      </c>
      <c r="I168" s="45" t="str">
        <f>TEXT(((B168/$I$1)/24)+$I$11,"u:mm")</f>
        <v>16:21</v>
      </c>
      <c r="J168" s="45" t="str">
        <f>TEXT(((B168/$J$1)/24)+$J$11,"u:mm")</f>
        <v>16:07</v>
      </c>
      <c r="K168" s="45" t="str">
        <f>TEXT(((B168/$K$1)/24)+$K$11,"u:mm")</f>
        <v>15:55</v>
      </c>
      <c r="L168" s="4"/>
      <c r="M168" s="5"/>
      <c r="N168" s="8"/>
      <c r="O168" s="5"/>
      <c r="P168" s="10"/>
      <c r="Q168" s="5"/>
      <c r="R168"/>
      <c r="S168" s="12">
        <f>(B168/$I$1)*60-180+11</f>
        <v>40.571428571428555</v>
      </c>
      <c r="T168" s="12">
        <f t="shared" si="103"/>
        <v>26.599999999999994</v>
      </c>
      <c r="U168" s="12">
        <f t="shared" si="104"/>
        <v>14.375</v>
      </c>
      <c r="V168" s="3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ht="18">
      <c r="A169" s="1">
        <v>159</v>
      </c>
      <c r="B169" s="53">
        <v>147.30000000000001</v>
      </c>
      <c r="C169" s="58"/>
      <c r="D169" s="56"/>
      <c r="E169" s="56" t="s">
        <v>30</v>
      </c>
      <c r="F169" s="56" t="s">
        <v>228</v>
      </c>
      <c r="G169" s="56"/>
      <c r="H169" s="50">
        <f t="shared" si="102"/>
        <v>61.199999999999989</v>
      </c>
      <c r="I169" s="45" t="str">
        <f>TEXT(((B169/$I$1)/24)+$I$11,"u:mm")</f>
        <v>16:22</v>
      </c>
      <c r="J169" s="45" t="str">
        <f>TEXT(((B169/$J$1)/24)+$J$11,"u:mm")</f>
        <v>16:08</v>
      </c>
      <c r="K169" s="45" t="str">
        <f>TEXT(((B169/$K$1)/24)+$K$11,"u:mm")</f>
        <v>15:56</v>
      </c>
      <c r="L169" s="4" t="e">
        <f>(#REF!/$I$1)*60</f>
        <v>#REF!</v>
      </c>
      <c r="M169" s="5" t="e">
        <f>(L169+$M$11)-240</f>
        <v>#REF!</v>
      </c>
      <c r="N169" s="8" t="e">
        <f>(#REF!/$J$1)*60</f>
        <v>#REF!</v>
      </c>
      <c r="O169" s="5" t="e">
        <f t="shared" si="80"/>
        <v>#REF!</v>
      </c>
      <c r="P169" s="10" t="e">
        <f>(#REF!/$K$1)*60</f>
        <v>#REF!</v>
      </c>
      <c r="Q169" s="5" t="e">
        <f t="shared" si="81"/>
        <v>#REF!</v>
      </c>
      <c r="S169" s="12">
        <f t="shared" ref="S169:S179" si="105">(B169/$I$1)*60-240+11</f>
        <v>-18.571428571428555</v>
      </c>
      <c r="T169" s="12">
        <f t="shared" si="103"/>
        <v>27.400000000000006</v>
      </c>
      <c r="U169" s="12">
        <f t="shared" si="104"/>
        <v>15.125</v>
      </c>
      <c r="V169" s="15"/>
    </row>
    <row r="170" spans="1:35" ht="18">
      <c r="A170" s="1">
        <v>160</v>
      </c>
      <c r="B170" s="53">
        <v>148.19999999999999</v>
      </c>
      <c r="C170" s="58"/>
      <c r="D170" s="56"/>
      <c r="E170" s="56" t="s">
        <v>30</v>
      </c>
      <c r="F170" s="56" t="s">
        <v>239</v>
      </c>
      <c r="G170" s="56"/>
      <c r="H170" s="50">
        <f t="shared" si="102"/>
        <v>60.300000000000011</v>
      </c>
      <c r="I170" s="45" t="str">
        <f>TEXT(((B170/$I$1)/24)+$I$11,"u:mm")</f>
        <v>16:23</v>
      </c>
      <c r="J170" s="45" t="str">
        <f>TEXT(((B170/$J$1)/24)+$J$11,"u:mm")</f>
        <v>16:09</v>
      </c>
      <c r="K170" s="45" t="str">
        <f>TEXT(((B170/$K$1)/24)+$K$11,"u:mm")</f>
        <v>15:57</v>
      </c>
      <c r="L170" s="4"/>
      <c r="M170" s="5"/>
      <c r="N170" s="8"/>
      <c r="O170" s="5"/>
      <c r="P170" s="10"/>
      <c r="Q170" s="5"/>
      <c r="S170" s="12"/>
      <c r="T170" s="12">
        <f t="shared" si="103"/>
        <v>28.599999999999966</v>
      </c>
      <c r="U170" s="12">
        <f t="shared" si="104"/>
        <v>16.25</v>
      </c>
      <c r="V170" s="15"/>
    </row>
    <row r="171" spans="1:35" ht="18.75" customHeight="1">
      <c r="A171" s="1">
        <v>161</v>
      </c>
      <c r="B171" s="53"/>
      <c r="C171" s="58"/>
      <c r="D171" s="63" t="s">
        <v>240</v>
      </c>
      <c r="E171" s="64" t="s">
        <v>241</v>
      </c>
      <c r="F171" s="64"/>
      <c r="G171" s="64"/>
      <c r="H171" s="50"/>
      <c r="I171" s="45"/>
      <c r="J171" s="45"/>
      <c r="K171" s="45"/>
      <c r="L171" s="4"/>
      <c r="M171" s="5"/>
      <c r="N171" s="8"/>
      <c r="O171" s="5"/>
      <c r="P171" s="10"/>
      <c r="Q171" s="5"/>
      <c r="S171" s="12"/>
      <c r="T171" s="12"/>
      <c r="U171" s="12"/>
      <c r="V171" s="15"/>
    </row>
    <row r="172" spans="1:35" ht="18">
      <c r="A172" s="1">
        <v>162</v>
      </c>
      <c r="B172" s="53">
        <v>149.69999999999999</v>
      </c>
      <c r="C172" s="58"/>
      <c r="D172" s="56" t="s">
        <v>51</v>
      </c>
      <c r="E172" s="56" t="s">
        <v>33</v>
      </c>
      <c r="F172" s="80" t="s">
        <v>242</v>
      </c>
      <c r="G172" s="80" t="s">
        <v>175</v>
      </c>
      <c r="H172" s="50">
        <f t="shared" si="102"/>
        <v>58.800000000000011</v>
      </c>
      <c r="I172" s="45" t="str">
        <f t="shared" ref="I172:I179" si="106">TEXT(((B172/$I$1)/24)+$I$11,"u:mm")</f>
        <v>16:25</v>
      </c>
      <c r="J172" s="45" t="str">
        <f t="shared" ref="J172:J179" si="107">TEXT(((B172/$J$1)/24)+$J$11,"u:mm")</f>
        <v>16:11</v>
      </c>
      <c r="K172" s="45" t="str">
        <f t="shared" ref="K172:K179" si="108">TEXT(((B172/$K$1)/24)+$K$11,"u:mm")</f>
        <v>15:59</v>
      </c>
      <c r="L172" s="4" t="e">
        <f>(#REF!/$I$1)*60</f>
        <v>#REF!</v>
      </c>
      <c r="M172" s="5" t="e">
        <f t="shared" ref="M172:M217" si="109">(L172+$M$11)-240</f>
        <v>#REF!</v>
      </c>
      <c r="N172" s="8" t="e">
        <f>(#REF!/$J$1)*60</f>
        <v>#REF!</v>
      </c>
      <c r="O172" s="5" t="e">
        <f t="shared" si="80"/>
        <v>#REF!</v>
      </c>
      <c r="P172" s="10" t="e">
        <f>(#REF!/$K$1)*60</f>
        <v>#REF!</v>
      </c>
      <c r="Q172" s="5" t="e">
        <f t="shared" si="81"/>
        <v>#REF!</v>
      </c>
      <c r="S172" s="12">
        <f t="shared" si="105"/>
        <v>-15.142857142857167</v>
      </c>
      <c r="T172" s="12">
        <f t="shared" si="103"/>
        <v>30.599999999999966</v>
      </c>
      <c r="U172" s="12">
        <f t="shared" si="104"/>
        <v>18.125</v>
      </c>
      <c r="V172" s="15"/>
    </row>
    <row r="173" spans="1:35" ht="18">
      <c r="A173" s="1">
        <v>163</v>
      </c>
      <c r="B173" s="53">
        <v>149.69999999999999</v>
      </c>
      <c r="C173" s="58"/>
      <c r="D173" s="56"/>
      <c r="E173" s="56" t="s">
        <v>33</v>
      </c>
      <c r="F173" s="56" t="s">
        <v>243</v>
      </c>
      <c r="G173" s="56"/>
      <c r="H173" s="50">
        <f t="shared" si="102"/>
        <v>58.800000000000011</v>
      </c>
      <c r="I173" s="45" t="str">
        <f t="shared" si="106"/>
        <v>16:25</v>
      </c>
      <c r="J173" s="45" t="str">
        <f t="shared" si="107"/>
        <v>16:11</v>
      </c>
      <c r="K173" s="45" t="str">
        <f t="shared" si="108"/>
        <v>15:59</v>
      </c>
      <c r="L173" s="4" t="e">
        <f>(#REF!/$I$1)*60</f>
        <v>#REF!</v>
      </c>
      <c r="M173" s="5" t="e">
        <f t="shared" si="109"/>
        <v>#REF!</v>
      </c>
      <c r="N173" s="8" t="e">
        <f>(#REF!/$J$1)*60</f>
        <v>#REF!</v>
      </c>
      <c r="O173" s="5" t="e">
        <f t="shared" si="80"/>
        <v>#REF!</v>
      </c>
      <c r="P173" s="10" t="e">
        <f>(#REF!/$K$1)*60</f>
        <v>#REF!</v>
      </c>
      <c r="Q173" s="5" t="e">
        <f t="shared" si="81"/>
        <v>#REF!</v>
      </c>
      <c r="S173" s="12">
        <f t="shared" si="105"/>
        <v>-15.142857142857167</v>
      </c>
      <c r="T173" s="12">
        <f t="shared" si="103"/>
        <v>30.599999999999966</v>
      </c>
      <c r="U173" s="12">
        <f t="shared" si="104"/>
        <v>18.125</v>
      </c>
      <c r="V173" s="15"/>
    </row>
    <row r="174" spans="1:35" ht="18">
      <c r="A174" s="1">
        <v>164</v>
      </c>
      <c r="B174" s="53">
        <v>150</v>
      </c>
      <c r="C174" s="58"/>
      <c r="D174" s="56"/>
      <c r="E174" s="56" t="s">
        <v>33</v>
      </c>
      <c r="F174" s="56" t="s">
        <v>244</v>
      </c>
      <c r="G174" s="56"/>
      <c r="H174" s="50">
        <f t="shared" si="102"/>
        <v>58.5</v>
      </c>
      <c r="I174" s="45" t="str">
        <f t="shared" si="106"/>
        <v>16:26</v>
      </c>
      <c r="J174" s="45" t="str">
        <f t="shared" si="107"/>
        <v>16:12</v>
      </c>
      <c r="K174" s="45" t="str">
        <f t="shared" si="108"/>
        <v>15:59</v>
      </c>
      <c r="L174" s="4" t="e">
        <f>(#REF!/$I$1)*60</f>
        <v>#REF!</v>
      </c>
      <c r="M174" s="5" t="e">
        <f t="shared" si="109"/>
        <v>#REF!</v>
      </c>
      <c r="N174" s="8" t="e">
        <f>(#REF!/$J$1)*60</f>
        <v>#REF!</v>
      </c>
      <c r="O174" s="5" t="e">
        <f t="shared" si="80"/>
        <v>#REF!</v>
      </c>
      <c r="P174" s="10" t="e">
        <f>(#REF!/$K$1)*60</f>
        <v>#REF!</v>
      </c>
      <c r="Q174" s="5" t="e">
        <f t="shared" si="81"/>
        <v>#REF!</v>
      </c>
      <c r="S174" s="12">
        <f t="shared" si="105"/>
        <v>-14.714285714285694</v>
      </c>
      <c r="T174" s="12">
        <f t="shared" si="103"/>
        <v>31</v>
      </c>
      <c r="U174" s="12">
        <f t="shared" si="104"/>
        <v>18.5</v>
      </c>
      <c r="V174" s="15"/>
    </row>
    <row r="175" spans="1:35" ht="18">
      <c r="A175" s="1">
        <v>165</v>
      </c>
      <c r="B175" s="53">
        <v>150.1</v>
      </c>
      <c r="C175" s="58"/>
      <c r="D175" s="56" t="s">
        <v>152</v>
      </c>
      <c r="E175" s="56" t="s">
        <v>15</v>
      </c>
      <c r="F175" s="56" t="s">
        <v>244</v>
      </c>
      <c r="G175" s="56"/>
      <c r="H175" s="50">
        <f t="shared" si="102"/>
        <v>58.400000000000006</v>
      </c>
      <c r="I175" s="45" t="str">
        <f t="shared" si="106"/>
        <v>16:26</v>
      </c>
      <c r="J175" s="45" t="str">
        <f t="shared" si="107"/>
        <v>16:12</v>
      </c>
      <c r="K175" s="45" t="str">
        <f t="shared" si="108"/>
        <v>15:59</v>
      </c>
      <c r="L175" s="4"/>
      <c r="M175" s="5"/>
      <c r="N175" s="8"/>
      <c r="O175" s="5"/>
      <c r="P175" s="10"/>
      <c r="Q175" s="5"/>
      <c r="S175" s="12">
        <f t="shared" si="105"/>
        <v>-14.571428571428584</v>
      </c>
      <c r="T175" s="12">
        <f t="shared" si="103"/>
        <v>31.133333333333326</v>
      </c>
      <c r="U175" s="12">
        <f t="shared" si="104"/>
        <v>18.625</v>
      </c>
      <c r="V175" s="15"/>
    </row>
    <row r="176" spans="1:35" ht="18">
      <c r="A176" s="1">
        <v>166</v>
      </c>
      <c r="B176" s="53">
        <v>150.80000000000001</v>
      </c>
      <c r="C176" s="58"/>
      <c r="D176" s="56"/>
      <c r="E176" s="56" t="s">
        <v>15</v>
      </c>
      <c r="F176" s="56" t="s">
        <v>245</v>
      </c>
      <c r="G176" s="56"/>
      <c r="H176" s="50">
        <f t="shared" si="102"/>
        <v>57.699999999999989</v>
      </c>
      <c r="I176" s="45" t="str">
        <f t="shared" si="106"/>
        <v>16:27</v>
      </c>
      <c r="J176" s="45" t="str">
        <f t="shared" si="107"/>
        <v>16:13</v>
      </c>
      <c r="K176" s="45" t="str">
        <f t="shared" si="108"/>
        <v>16:00</v>
      </c>
      <c r="L176" s="4"/>
      <c r="M176" s="5"/>
      <c r="N176" s="8"/>
      <c r="O176" s="5"/>
      <c r="P176" s="10"/>
      <c r="Q176" s="5"/>
      <c r="S176" s="12">
        <f t="shared" si="105"/>
        <v>-13.571428571428555</v>
      </c>
      <c r="T176" s="12">
        <f t="shared" si="103"/>
        <v>32.066666666666691</v>
      </c>
      <c r="U176" s="12">
        <f t="shared" si="104"/>
        <v>19.500000000000028</v>
      </c>
      <c r="V176" s="15"/>
    </row>
    <row r="177" spans="1:22" ht="18">
      <c r="A177" s="1">
        <v>167</v>
      </c>
      <c r="B177" s="53">
        <v>151.30000000000001</v>
      </c>
      <c r="C177" s="58"/>
      <c r="D177" s="56"/>
      <c r="E177" s="56" t="s">
        <v>30</v>
      </c>
      <c r="F177" s="56" t="s">
        <v>246</v>
      </c>
      <c r="G177" s="56"/>
      <c r="H177" s="50">
        <f t="shared" si="102"/>
        <v>57.199999999999989</v>
      </c>
      <c r="I177" s="45" t="str">
        <f t="shared" si="106"/>
        <v>16:28</v>
      </c>
      <c r="J177" s="45" t="str">
        <f t="shared" si="107"/>
        <v>16:13</v>
      </c>
      <c r="K177" s="45" t="str">
        <f t="shared" si="108"/>
        <v>16:01</v>
      </c>
      <c r="L177" s="4"/>
      <c r="M177" s="5"/>
      <c r="N177" s="8"/>
      <c r="O177" s="5"/>
      <c r="P177" s="10"/>
      <c r="Q177" s="5"/>
      <c r="S177" s="12">
        <f t="shared" si="105"/>
        <v>-12.857142857142861</v>
      </c>
      <c r="T177" s="12">
        <f t="shared" si="103"/>
        <v>32.733333333333348</v>
      </c>
      <c r="U177" s="12">
        <f t="shared" si="104"/>
        <v>20.125</v>
      </c>
      <c r="V177" s="15"/>
    </row>
    <row r="178" spans="1:22" ht="18">
      <c r="A178" s="1">
        <v>168</v>
      </c>
      <c r="B178" s="53">
        <v>151.5</v>
      </c>
      <c r="C178" s="58"/>
      <c r="D178" s="56"/>
      <c r="E178" s="56" t="s">
        <v>33</v>
      </c>
      <c r="F178" s="56" t="s">
        <v>247</v>
      </c>
      <c r="G178" s="56"/>
      <c r="H178" s="50">
        <f t="shared" si="102"/>
        <v>57</v>
      </c>
      <c r="I178" s="45" t="str">
        <f t="shared" si="106"/>
        <v>16:28</v>
      </c>
      <c r="J178" s="45" t="str">
        <f t="shared" si="107"/>
        <v>16:14</v>
      </c>
      <c r="K178" s="45" t="str">
        <f t="shared" si="108"/>
        <v>16:01</v>
      </c>
      <c r="L178" s="4" t="e">
        <f>(#REF!/$I$1)*60</f>
        <v>#REF!</v>
      </c>
      <c r="M178" s="5" t="e">
        <f t="shared" si="109"/>
        <v>#REF!</v>
      </c>
      <c r="N178" s="8" t="e">
        <f>(#REF!/$J$1)*60</f>
        <v>#REF!</v>
      </c>
      <c r="O178" s="5" t="e">
        <f t="shared" si="80"/>
        <v>#REF!</v>
      </c>
      <c r="P178" s="10" t="e">
        <f>(#REF!/$K$1)*60</f>
        <v>#REF!</v>
      </c>
      <c r="Q178" s="5" t="e">
        <f t="shared" si="81"/>
        <v>#REF!</v>
      </c>
      <c r="S178" s="12">
        <f t="shared" si="105"/>
        <v>-12.571428571428555</v>
      </c>
      <c r="T178" s="12">
        <f t="shared" si="103"/>
        <v>33</v>
      </c>
      <c r="U178" s="12">
        <f t="shared" si="104"/>
        <v>20.375</v>
      </c>
      <c r="V178" s="15"/>
    </row>
    <row r="179" spans="1:22" ht="18">
      <c r="A179" s="1">
        <v>169</v>
      </c>
      <c r="B179" s="70">
        <v>151.9</v>
      </c>
      <c r="C179" s="58"/>
      <c r="D179" s="59" t="s">
        <v>61</v>
      </c>
      <c r="E179" s="59" t="s">
        <v>62</v>
      </c>
      <c r="F179" s="59" t="s">
        <v>248</v>
      </c>
      <c r="G179" s="56"/>
      <c r="H179" s="50">
        <f t="shared" si="102"/>
        <v>56.599999999999994</v>
      </c>
      <c r="I179" s="45" t="str">
        <f t="shared" si="106"/>
        <v>16:29</v>
      </c>
      <c r="J179" s="45" t="str">
        <f t="shared" si="107"/>
        <v>16:14</v>
      </c>
      <c r="K179" s="45" t="str">
        <f t="shared" si="108"/>
        <v>16:01</v>
      </c>
      <c r="L179" s="4"/>
      <c r="M179" s="5"/>
      <c r="N179" s="8"/>
      <c r="O179" s="5"/>
      <c r="P179" s="10"/>
      <c r="Q179" s="5"/>
      <c r="S179" s="12">
        <f t="shared" si="105"/>
        <v>-12</v>
      </c>
      <c r="T179" s="12">
        <f t="shared" si="103"/>
        <v>33.533333333333331</v>
      </c>
      <c r="U179" s="12">
        <f t="shared" si="104"/>
        <v>20.875</v>
      </c>
      <c r="V179" s="15"/>
    </row>
    <row r="180" spans="1:22" ht="18">
      <c r="A180" s="1">
        <v>170</v>
      </c>
      <c r="B180" s="53">
        <v>153</v>
      </c>
      <c r="C180" s="58"/>
      <c r="D180" s="56"/>
      <c r="E180" s="56" t="s">
        <v>30</v>
      </c>
      <c r="F180" s="56" t="s">
        <v>249</v>
      </c>
      <c r="G180" s="56"/>
      <c r="H180" s="50">
        <f t="shared" ref="H180:H192" si="110">$H$11-B180</f>
        <v>55.5</v>
      </c>
      <c r="I180" s="45" t="str">
        <f t="shared" ref="I180:I192" si="111">TEXT(((B180/$I$1)/24)+$I$11,"u:mm")</f>
        <v>16:30</v>
      </c>
      <c r="J180" s="45" t="str">
        <f t="shared" ref="J180:J192" si="112">TEXT(((B180/$J$1)/24)+$J$11,"u:mm")</f>
        <v>16:16</v>
      </c>
      <c r="K180" s="45" t="str">
        <f t="shared" ref="K180:K192" si="113">TEXT(((B180/$K$1)/24)+$K$11,"u:mm")</f>
        <v>16:03</v>
      </c>
      <c r="L180" s="4" t="e">
        <f>(#REF!/$I$1)*60</f>
        <v>#REF!</v>
      </c>
      <c r="M180" s="5" t="e">
        <f t="shared" si="109"/>
        <v>#REF!</v>
      </c>
      <c r="N180" s="8" t="e">
        <f>(#REF!/$J$1)*60</f>
        <v>#REF!</v>
      </c>
      <c r="O180" s="5" t="e">
        <f t="shared" ref="O180:O228" si="114">(N180+$M$11)-240</f>
        <v>#REF!</v>
      </c>
      <c r="P180" s="10" t="e">
        <f>(#REF!/$K$1)*60</f>
        <v>#REF!</v>
      </c>
      <c r="Q180" s="5" t="e">
        <f t="shared" si="81"/>
        <v>#REF!</v>
      </c>
      <c r="S180" s="12">
        <f t="shared" ref="S180:S192" si="115">(B180/$I$1)*60-240+11</f>
        <v>-10.428571428571445</v>
      </c>
      <c r="T180" s="12">
        <f>(B180/$J$1)*60-180+11</f>
        <v>35</v>
      </c>
      <c r="U180" s="12">
        <f t="shared" ref="U180:U187" si="116">(B180/$K$1)*60-180+11</f>
        <v>22.25</v>
      </c>
      <c r="V180" s="15"/>
    </row>
    <row r="181" spans="1:22" ht="18">
      <c r="A181" s="1">
        <v>171</v>
      </c>
      <c r="B181" s="53">
        <v>153.1</v>
      </c>
      <c r="C181" s="58"/>
      <c r="D181" s="56"/>
      <c r="E181" s="56" t="s">
        <v>33</v>
      </c>
      <c r="F181" s="65" t="s">
        <v>250</v>
      </c>
      <c r="G181" s="65" t="s">
        <v>80</v>
      </c>
      <c r="H181" s="50">
        <f t="shared" si="110"/>
        <v>55.400000000000006</v>
      </c>
      <c r="I181" s="45" t="str">
        <f t="shared" si="111"/>
        <v>16:30</v>
      </c>
      <c r="J181" s="45" t="str">
        <f t="shared" si="112"/>
        <v>16:16</v>
      </c>
      <c r="K181" s="45" t="str">
        <f t="shared" si="113"/>
        <v>16:03</v>
      </c>
      <c r="L181" s="4" t="e">
        <f>(#REF!/$I$1)*60</f>
        <v>#REF!</v>
      </c>
      <c r="M181" s="5" t="e">
        <f t="shared" si="109"/>
        <v>#REF!</v>
      </c>
      <c r="N181" s="8" t="e">
        <f>(#REF!/$J$1)*60</f>
        <v>#REF!</v>
      </c>
      <c r="O181" s="5" t="e">
        <f t="shared" si="114"/>
        <v>#REF!</v>
      </c>
      <c r="P181" s="10" t="e">
        <f>(#REF!/$K$1)*60</f>
        <v>#REF!</v>
      </c>
      <c r="Q181" s="5" t="e">
        <f t="shared" si="81"/>
        <v>#REF!</v>
      </c>
      <c r="S181" s="12">
        <f t="shared" si="115"/>
        <v>-10.285714285714278</v>
      </c>
      <c r="T181" s="12">
        <f>(B181/$J$1)*60-180+11</f>
        <v>35.133333333333326</v>
      </c>
      <c r="U181" s="12">
        <f t="shared" si="116"/>
        <v>22.375</v>
      </c>
      <c r="V181" s="15"/>
    </row>
    <row r="182" spans="1:22" ht="18">
      <c r="A182" s="1">
        <v>172</v>
      </c>
      <c r="B182" s="53">
        <v>154.69999999999999</v>
      </c>
      <c r="C182" s="58"/>
      <c r="D182" s="56" t="s">
        <v>205</v>
      </c>
      <c r="E182" s="56" t="s">
        <v>30</v>
      </c>
      <c r="F182" s="56" t="s">
        <v>251</v>
      </c>
      <c r="G182" s="56"/>
      <c r="H182" s="50">
        <f t="shared" si="110"/>
        <v>53.800000000000011</v>
      </c>
      <c r="I182" s="45" t="str">
        <f t="shared" si="111"/>
        <v>16:33</v>
      </c>
      <c r="J182" s="45" t="str">
        <f t="shared" si="112"/>
        <v>16:18</v>
      </c>
      <c r="K182" s="45" t="str">
        <f t="shared" si="113"/>
        <v>16:05</v>
      </c>
      <c r="L182" s="4" t="e">
        <f>(#REF!/$I$1)*60</f>
        <v>#REF!</v>
      </c>
      <c r="M182" s="5" t="e">
        <f t="shared" si="109"/>
        <v>#REF!</v>
      </c>
      <c r="N182" s="8" t="e">
        <f>(#REF!/$J$1)*60</f>
        <v>#REF!</v>
      </c>
      <c r="O182" s="5" t="e">
        <f t="shared" si="114"/>
        <v>#REF!</v>
      </c>
      <c r="P182" s="10" t="e">
        <f>(#REF!/$K$1)*60</f>
        <v>#REF!</v>
      </c>
      <c r="Q182" s="5" t="e">
        <f>(P182+$M$11)-240</f>
        <v>#REF!</v>
      </c>
      <c r="S182" s="12">
        <f t="shared" si="115"/>
        <v>-8</v>
      </c>
      <c r="T182" s="12">
        <f>(B182/$J$1)*60-240+11</f>
        <v>-22.733333333333348</v>
      </c>
      <c r="U182" s="12">
        <f t="shared" si="116"/>
        <v>24.375</v>
      </c>
      <c r="V182" s="15"/>
    </row>
    <row r="183" spans="1:22" ht="18">
      <c r="A183" s="1">
        <v>173</v>
      </c>
      <c r="B183" s="53">
        <v>155.69999999999999</v>
      </c>
      <c r="C183" s="58"/>
      <c r="D183" s="56" t="s">
        <v>252</v>
      </c>
      <c r="E183" s="56" t="s">
        <v>15</v>
      </c>
      <c r="F183" s="56" t="s">
        <v>253</v>
      </c>
      <c r="G183" s="56"/>
      <c r="H183" s="50">
        <f t="shared" si="110"/>
        <v>52.800000000000011</v>
      </c>
      <c r="I183" s="45" t="str">
        <f t="shared" si="111"/>
        <v>16:34</v>
      </c>
      <c r="J183" s="45" t="str">
        <f t="shared" si="112"/>
        <v>16:19</v>
      </c>
      <c r="K183" s="45" t="str">
        <f t="shared" si="113"/>
        <v>16:06</v>
      </c>
      <c r="L183" s="4"/>
      <c r="M183" s="5"/>
      <c r="N183" s="8"/>
      <c r="O183" s="5"/>
      <c r="P183" s="10"/>
      <c r="Q183" s="5"/>
      <c r="S183" s="12">
        <f t="shared" si="115"/>
        <v>-6.5714285714285836</v>
      </c>
      <c r="T183" s="12">
        <f>(B183/$J$1)*60-240+11</f>
        <v>-21.400000000000006</v>
      </c>
      <c r="U183" s="12">
        <f t="shared" si="116"/>
        <v>25.625</v>
      </c>
      <c r="V183" s="15"/>
    </row>
    <row r="184" spans="1:22" ht="18">
      <c r="A184" s="1">
        <v>174</v>
      </c>
      <c r="B184" s="53">
        <v>156.4</v>
      </c>
      <c r="C184" s="58"/>
      <c r="D184" s="56"/>
      <c r="E184" s="56" t="s">
        <v>33</v>
      </c>
      <c r="F184" s="56" t="s">
        <v>253</v>
      </c>
      <c r="G184" s="56"/>
      <c r="H184" s="50">
        <f t="shared" si="110"/>
        <v>52.099999999999994</v>
      </c>
      <c r="I184" s="45" t="str">
        <f t="shared" si="111"/>
        <v>16:35</v>
      </c>
      <c r="J184" s="45" t="str">
        <f t="shared" si="112"/>
        <v>16:20</v>
      </c>
      <c r="K184" s="45" t="str">
        <f t="shared" si="113"/>
        <v>16:07</v>
      </c>
      <c r="L184" s="4"/>
      <c r="M184" s="5"/>
      <c r="N184" s="8"/>
      <c r="O184" s="5"/>
      <c r="P184" s="10"/>
      <c r="Q184" s="5"/>
      <c r="S184" s="12">
        <f t="shared" si="115"/>
        <v>-5.5714285714285552</v>
      </c>
      <c r="T184" s="12"/>
      <c r="U184" s="12">
        <f t="shared" si="116"/>
        <v>26.5</v>
      </c>
      <c r="V184" s="15"/>
    </row>
    <row r="185" spans="1:22" ht="18">
      <c r="A185" s="1">
        <v>175</v>
      </c>
      <c r="B185" s="53">
        <v>157.19999999999999</v>
      </c>
      <c r="C185" s="58"/>
      <c r="D185" s="56"/>
      <c r="E185" s="56" t="s">
        <v>33</v>
      </c>
      <c r="F185" s="56" t="s">
        <v>253</v>
      </c>
      <c r="G185" s="56"/>
      <c r="H185" s="50">
        <f t="shared" si="110"/>
        <v>51.300000000000011</v>
      </c>
      <c r="I185" s="45" t="str">
        <f t="shared" si="111"/>
        <v>16:36</v>
      </c>
      <c r="J185" s="45" t="str">
        <f t="shared" si="112"/>
        <v>16:21</v>
      </c>
      <c r="K185" s="45" t="str">
        <f t="shared" si="113"/>
        <v>16:08</v>
      </c>
      <c r="L185" s="4"/>
      <c r="M185" s="5"/>
      <c r="N185" s="8"/>
      <c r="O185" s="5"/>
      <c r="P185" s="10"/>
      <c r="Q185" s="5"/>
      <c r="S185" s="12">
        <f t="shared" si="115"/>
        <v>-4.4285714285714448</v>
      </c>
      <c r="T185" s="12"/>
      <c r="U185" s="12">
        <f t="shared" si="116"/>
        <v>27.5</v>
      </c>
      <c r="V185" s="15"/>
    </row>
    <row r="186" spans="1:22" ht="18">
      <c r="A186" s="1">
        <v>176</v>
      </c>
      <c r="B186" s="53">
        <v>157.4</v>
      </c>
      <c r="C186" s="58"/>
      <c r="D186" s="56"/>
      <c r="E186" s="56" t="s">
        <v>33</v>
      </c>
      <c r="F186" s="56" t="s">
        <v>254</v>
      </c>
      <c r="G186" s="56"/>
      <c r="H186" s="50">
        <f t="shared" si="110"/>
        <v>51.099999999999994</v>
      </c>
      <c r="I186" s="45" t="str">
        <f t="shared" si="111"/>
        <v>16:36</v>
      </c>
      <c r="J186" s="45" t="str">
        <f t="shared" si="112"/>
        <v>16:21</v>
      </c>
      <c r="K186" s="45" t="str">
        <f t="shared" si="113"/>
        <v>16:08</v>
      </c>
      <c r="L186" s="4"/>
      <c r="M186" s="5"/>
      <c r="N186" s="8"/>
      <c r="O186" s="5"/>
      <c r="P186" s="10"/>
      <c r="Q186" s="5"/>
      <c r="S186" s="12">
        <f t="shared" si="115"/>
        <v>-4.1428571428571388</v>
      </c>
      <c r="T186" s="12"/>
      <c r="U186" s="12">
        <f t="shared" si="116"/>
        <v>27.75</v>
      </c>
      <c r="V186" s="15"/>
    </row>
    <row r="187" spans="1:22" ht="18">
      <c r="A187" s="1">
        <v>177</v>
      </c>
      <c r="B187" s="53">
        <v>157.69999999999999</v>
      </c>
      <c r="C187" s="58"/>
      <c r="D187" s="56"/>
      <c r="E187" s="56" t="s">
        <v>33</v>
      </c>
      <c r="F187" s="56" t="s">
        <v>255</v>
      </c>
      <c r="G187" s="56"/>
      <c r="H187" s="50">
        <f t="shared" si="110"/>
        <v>50.800000000000011</v>
      </c>
      <c r="I187" s="45" t="str">
        <f t="shared" si="111"/>
        <v>16:37</v>
      </c>
      <c r="J187" s="45" t="str">
        <f t="shared" si="112"/>
        <v>16:22</v>
      </c>
      <c r="K187" s="45" t="str">
        <f t="shared" si="113"/>
        <v>16:09</v>
      </c>
      <c r="L187" s="4"/>
      <c r="M187" s="5"/>
      <c r="N187" s="8"/>
      <c r="O187" s="5"/>
      <c r="P187" s="10"/>
      <c r="Q187" s="5"/>
      <c r="S187" s="12">
        <f t="shared" si="115"/>
        <v>-3.7142857142857508</v>
      </c>
      <c r="T187" s="12"/>
      <c r="U187" s="12">
        <f t="shared" si="116"/>
        <v>28.125</v>
      </c>
      <c r="V187" s="15"/>
    </row>
    <row r="188" spans="1:22" ht="18">
      <c r="A188" s="1">
        <v>178</v>
      </c>
      <c r="B188" s="53">
        <v>157.9</v>
      </c>
      <c r="C188" s="58"/>
      <c r="D188" s="56"/>
      <c r="E188" s="56" t="s">
        <v>33</v>
      </c>
      <c r="F188" s="56" t="s">
        <v>256</v>
      </c>
      <c r="G188" s="56"/>
      <c r="H188" s="50">
        <f t="shared" si="110"/>
        <v>50.599999999999994</v>
      </c>
      <c r="I188" s="45" t="str">
        <f t="shared" si="111"/>
        <v>16:37</v>
      </c>
      <c r="J188" s="45" t="str">
        <f t="shared" si="112"/>
        <v>16:22</v>
      </c>
      <c r="K188" s="45" t="str">
        <f t="shared" si="113"/>
        <v>16:09</v>
      </c>
      <c r="L188" s="4" t="e">
        <f>(#REF!/$I$1)*60</f>
        <v>#REF!</v>
      </c>
      <c r="M188" s="5" t="e">
        <f t="shared" si="109"/>
        <v>#REF!</v>
      </c>
      <c r="N188" s="8" t="e">
        <f>(#REF!/$J$1)*60</f>
        <v>#REF!</v>
      </c>
      <c r="O188" s="5" t="e">
        <f t="shared" si="114"/>
        <v>#REF!</v>
      </c>
      <c r="P188" s="10" t="e">
        <f>(#REF!/$K$1)*60</f>
        <v>#REF!</v>
      </c>
      <c r="Q188" s="5" t="e">
        <f t="shared" ref="Q188:Q235" si="117">(P188+$M$11)-240</f>
        <v>#REF!</v>
      </c>
      <c r="S188" s="12">
        <f t="shared" si="115"/>
        <v>-3.4285714285714448</v>
      </c>
      <c r="T188" s="12">
        <f t="shared" ref="T188:T195" si="118">(B188/$J$1)*60-240+11</f>
        <v>-18.466666666666669</v>
      </c>
      <c r="U188" s="12">
        <f t="shared" ref="U188:U195" si="119">(B188/$K$1)*60-240+11</f>
        <v>-31.625</v>
      </c>
      <c r="V188" s="15"/>
    </row>
    <row r="189" spans="1:22" ht="18">
      <c r="A189" s="1">
        <v>179</v>
      </c>
      <c r="B189" s="53">
        <v>158.6</v>
      </c>
      <c r="C189" s="58"/>
      <c r="D189" s="56"/>
      <c r="E189" s="56" t="s">
        <v>15</v>
      </c>
      <c r="F189" s="56" t="s">
        <v>256</v>
      </c>
      <c r="G189" s="56"/>
      <c r="H189" s="50">
        <f t="shared" si="110"/>
        <v>49.900000000000006</v>
      </c>
      <c r="I189" s="45" t="str">
        <f t="shared" si="111"/>
        <v>16:38</v>
      </c>
      <c r="J189" s="45" t="str">
        <f t="shared" si="112"/>
        <v>16:23</v>
      </c>
      <c r="K189" s="45" t="str">
        <f t="shared" si="113"/>
        <v>16:10</v>
      </c>
      <c r="L189" s="4" t="e">
        <f>(#REF!/$I$1)*60</f>
        <v>#REF!</v>
      </c>
      <c r="M189" s="5" t="e">
        <f t="shared" si="109"/>
        <v>#REF!</v>
      </c>
      <c r="N189" s="8" t="e">
        <f>(#REF!/$J$1)*60</f>
        <v>#REF!</v>
      </c>
      <c r="O189" s="5" t="e">
        <f t="shared" si="114"/>
        <v>#REF!</v>
      </c>
      <c r="P189" s="10" t="e">
        <f>(#REF!/$K$1)*60</f>
        <v>#REF!</v>
      </c>
      <c r="Q189" s="5" t="e">
        <f t="shared" si="117"/>
        <v>#REF!</v>
      </c>
      <c r="S189" s="12">
        <f t="shared" si="115"/>
        <v>-2.4285714285714448</v>
      </c>
      <c r="T189" s="12">
        <f t="shared" si="118"/>
        <v>-17.533333333333331</v>
      </c>
      <c r="U189" s="12">
        <f t="shared" si="119"/>
        <v>-30.75</v>
      </c>
      <c r="V189" s="15"/>
    </row>
    <row r="190" spans="1:22" ht="18">
      <c r="A190" s="1">
        <v>180</v>
      </c>
      <c r="B190" s="53">
        <v>159</v>
      </c>
      <c r="C190" s="58"/>
      <c r="D190" s="56"/>
      <c r="E190" s="56" t="s">
        <v>33</v>
      </c>
      <c r="F190" s="56" t="s">
        <v>257</v>
      </c>
      <c r="G190" s="56"/>
      <c r="H190" s="50">
        <f t="shared" si="110"/>
        <v>49.5</v>
      </c>
      <c r="I190" s="45" t="str">
        <f t="shared" si="111"/>
        <v>16:39</v>
      </c>
      <c r="J190" s="45" t="str">
        <f t="shared" si="112"/>
        <v>16:24</v>
      </c>
      <c r="K190" s="45" t="str">
        <f t="shared" si="113"/>
        <v>16:10</v>
      </c>
      <c r="L190" s="4" t="e">
        <f>(#REF!/$I$1)*60</f>
        <v>#REF!</v>
      </c>
      <c r="M190" s="5" t="e">
        <f t="shared" si="109"/>
        <v>#REF!</v>
      </c>
      <c r="N190" s="8" t="e">
        <f>(#REF!/$J$1)*60</f>
        <v>#REF!</v>
      </c>
      <c r="O190" s="5" t="e">
        <f t="shared" si="114"/>
        <v>#REF!</v>
      </c>
      <c r="P190" s="10" t="e">
        <f>(#REF!/$K$1)*60</f>
        <v>#REF!</v>
      </c>
      <c r="Q190" s="5" t="e">
        <f t="shared" si="117"/>
        <v>#REF!</v>
      </c>
      <c r="S190" s="12">
        <f t="shared" si="115"/>
        <v>-1.8571428571428612</v>
      </c>
      <c r="T190" s="12">
        <f t="shared" si="118"/>
        <v>-17</v>
      </c>
      <c r="U190" s="12">
        <f t="shared" si="119"/>
        <v>-30.25</v>
      </c>
      <c r="V190" s="15"/>
    </row>
    <row r="191" spans="1:22" ht="18">
      <c r="A191" s="1">
        <v>181</v>
      </c>
      <c r="B191" s="53">
        <v>159.80000000000001</v>
      </c>
      <c r="C191" s="58"/>
      <c r="D191" s="56"/>
      <c r="E191" s="56" t="s">
        <v>258</v>
      </c>
      <c r="F191" s="56" t="s">
        <v>259</v>
      </c>
      <c r="G191" s="56"/>
      <c r="H191" s="50">
        <f t="shared" si="110"/>
        <v>48.699999999999989</v>
      </c>
      <c r="I191" s="45" t="str">
        <f t="shared" si="111"/>
        <v>16:40</v>
      </c>
      <c r="J191" s="45" t="str">
        <f t="shared" si="112"/>
        <v>16:25</v>
      </c>
      <c r="K191" s="45" t="str">
        <f t="shared" si="113"/>
        <v>16:11</v>
      </c>
      <c r="L191" s="4" t="e">
        <f>(#REF!/$I$1)*60</f>
        <v>#REF!</v>
      </c>
      <c r="M191" s="5" t="e">
        <f t="shared" si="109"/>
        <v>#REF!</v>
      </c>
      <c r="N191" s="8" t="e">
        <f>(#REF!/$J$1)*60</f>
        <v>#REF!</v>
      </c>
      <c r="O191" s="5" t="e">
        <f t="shared" si="114"/>
        <v>#REF!</v>
      </c>
      <c r="P191" s="10" t="e">
        <f>(#REF!/$K$1)*60</f>
        <v>#REF!</v>
      </c>
      <c r="Q191" s="5" t="e">
        <f t="shared" si="117"/>
        <v>#REF!</v>
      </c>
      <c r="S191" s="12">
        <f t="shared" si="115"/>
        <v>-0.71428571428569398</v>
      </c>
      <c r="T191" s="12">
        <f t="shared" si="118"/>
        <v>-15.933333333333309</v>
      </c>
      <c r="U191" s="12">
        <f t="shared" si="119"/>
        <v>-29.249999999999972</v>
      </c>
      <c r="V191" s="15"/>
    </row>
    <row r="192" spans="1:22" ht="18">
      <c r="A192" s="1">
        <v>182</v>
      </c>
      <c r="B192" s="53">
        <v>160.9</v>
      </c>
      <c r="C192" s="58"/>
      <c r="D192" s="56" t="s">
        <v>198</v>
      </c>
      <c r="E192" s="56" t="s">
        <v>30</v>
      </c>
      <c r="F192" s="56" t="s">
        <v>260</v>
      </c>
      <c r="G192" s="56"/>
      <c r="H192" s="50">
        <f t="shared" si="110"/>
        <v>47.599999999999994</v>
      </c>
      <c r="I192" s="45" t="str">
        <f t="shared" si="111"/>
        <v>16:41</v>
      </c>
      <c r="J192" s="45" t="str">
        <f t="shared" si="112"/>
        <v>16:26</v>
      </c>
      <c r="K192" s="45" t="str">
        <f t="shared" si="113"/>
        <v>16:13</v>
      </c>
      <c r="L192" s="4" t="e">
        <f>(#REF!/$I$1)*60</f>
        <v>#REF!</v>
      </c>
      <c r="M192" s="5" t="e">
        <f t="shared" si="109"/>
        <v>#REF!</v>
      </c>
      <c r="N192" s="8" t="e">
        <f>(#REF!/$J$1)*60</f>
        <v>#REF!</v>
      </c>
      <c r="O192" s="5" t="e">
        <f t="shared" si="114"/>
        <v>#REF!</v>
      </c>
      <c r="P192" s="10" t="e">
        <f>(#REF!/$K$1)*60</f>
        <v>#REF!</v>
      </c>
      <c r="Q192" s="5" t="e">
        <f t="shared" si="117"/>
        <v>#REF!</v>
      </c>
      <c r="S192" s="12">
        <f t="shared" si="115"/>
        <v>0.8571428571428612</v>
      </c>
      <c r="T192" s="12">
        <f t="shared" si="118"/>
        <v>-14.46666666666664</v>
      </c>
      <c r="U192" s="12">
        <f t="shared" si="119"/>
        <v>-27.875</v>
      </c>
      <c r="V192" s="15"/>
    </row>
    <row r="193" spans="1:22" ht="18">
      <c r="A193" s="1">
        <v>183</v>
      </c>
      <c r="B193" s="53">
        <v>161</v>
      </c>
      <c r="C193" s="58"/>
      <c r="D193" s="56"/>
      <c r="E193" s="56" t="s">
        <v>33</v>
      </c>
      <c r="F193" s="56" t="s">
        <v>261</v>
      </c>
      <c r="G193" s="56"/>
      <c r="H193" s="50">
        <f>$H$11-B193</f>
        <v>47.5</v>
      </c>
      <c r="I193" s="45" t="str">
        <f>TEXT(((B193/$I$1)/24)+$I$11,"u:mm")</f>
        <v>16:42</v>
      </c>
      <c r="J193" s="45" t="str">
        <f>TEXT(((B193/$J$1)/24)+$J$11,"u:mm")</f>
        <v>16:26</v>
      </c>
      <c r="K193" s="45" t="str">
        <f>TEXT(((B193/$K$1)/24)+$K$11,"u:mm")</f>
        <v>16:13</v>
      </c>
      <c r="L193" s="4" t="e">
        <f>(#REF!/$I$1)*60</f>
        <v>#REF!</v>
      </c>
      <c r="M193" s="5" t="e">
        <f t="shared" si="109"/>
        <v>#REF!</v>
      </c>
      <c r="N193" s="8" t="e">
        <f>(#REF!/$J$1)*60</f>
        <v>#REF!</v>
      </c>
      <c r="O193" s="5" t="e">
        <f t="shared" si="114"/>
        <v>#REF!</v>
      </c>
      <c r="P193" s="10" t="e">
        <f>(#REF!/$K$1)*60</f>
        <v>#REF!</v>
      </c>
      <c r="Q193" s="5" t="e">
        <f t="shared" si="117"/>
        <v>#REF!</v>
      </c>
      <c r="S193" s="12">
        <f>(B193/$I$1)*60-240+11</f>
        <v>1</v>
      </c>
      <c r="T193" s="12">
        <f t="shared" si="118"/>
        <v>-14.333333333333314</v>
      </c>
      <c r="U193" s="12">
        <f t="shared" si="119"/>
        <v>-27.75</v>
      </c>
      <c r="V193" s="15"/>
    </row>
    <row r="194" spans="1:22" ht="18">
      <c r="A194" s="1">
        <v>184</v>
      </c>
      <c r="B194" s="53">
        <v>161.30000000000001</v>
      </c>
      <c r="C194" s="58"/>
      <c r="D194" s="56"/>
      <c r="E194" s="56" t="s">
        <v>33</v>
      </c>
      <c r="F194" s="56" t="s">
        <v>261</v>
      </c>
      <c r="G194" s="56"/>
      <c r="H194" s="50">
        <f>$H$11-B194</f>
        <v>47.199999999999989</v>
      </c>
      <c r="I194" s="45" t="str">
        <f>TEXT(((B194/$I$1)/24)+$I$11,"u:mm")</f>
        <v>16:42</v>
      </c>
      <c r="J194" s="45" t="str">
        <f>TEXT(((B194/$J$1)/24)+$J$11,"u:mm")</f>
        <v>16:27</v>
      </c>
      <c r="K194" s="45" t="str">
        <f>TEXT(((B194/$K$1)/24)+$K$11,"u:mm")</f>
        <v>16:13</v>
      </c>
      <c r="L194" s="4" t="e">
        <f>(#REF!/$I$1)*60</f>
        <v>#REF!</v>
      </c>
      <c r="M194" s="5" t="e">
        <f t="shared" si="109"/>
        <v>#REF!</v>
      </c>
      <c r="N194" s="8" t="e">
        <f>(#REF!/$J$1)*60</f>
        <v>#REF!</v>
      </c>
      <c r="O194" s="5" t="e">
        <f t="shared" si="114"/>
        <v>#REF!</v>
      </c>
      <c r="P194" s="10" t="e">
        <f>(#REF!/$K$1)*60</f>
        <v>#REF!</v>
      </c>
      <c r="Q194" s="5" t="e">
        <f t="shared" si="117"/>
        <v>#REF!</v>
      </c>
      <c r="S194" s="12">
        <f>(B194/$I$1)*60-240+11</f>
        <v>1.4285714285714448</v>
      </c>
      <c r="T194" s="12">
        <f t="shared" si="118"/>
        <v>-13.933333333333309</v>
      </c>
      <c r="U194" s="12">
        <f t="shared" si="119"/>
        <v>-27.374999999999972</v>
      </c>
      <c r="V194" s="15"/>
    </row>
    <row r="195" spans="1:22" ht="18">
      <c r="A195" s="1">
        <v>185</v>
      </c>
      <c r="B195" s="53">
        <v>162</v>
      </c>
      <c r="C195" s="58"/>
      <c r="D195" s="56"/>
      <c r="E195" s="56" t="s">
        <v>30</v>
      </c>
      <c r="F195" s="56" t="s">
        <v>262</v>
      </c>
      <c r="G195" s="56"/>
      <c r="H195" s="50">
        <f>$H$11-B195</f>
        <v>46.5</v>
      </c>
      <c r="I195" s="45" t="str">
        <f>TEXT(((B195/$I$1)/24)+$I$11,"u:mm")</f>
        <v>16:43</v>
      </c>
      <c r="J195" s="45" t="str">
        <f>TEXT(((B195/$J$1)/24)+$J$11,"u:mm")</f>
        <v>16:28</v>
      </c>
      <c r="K195" s="45" t="str">
        <f>TEXT(((B195/$K$1)/24)+$K$11,"u:mm")</f>
        <v>16:14</v>
      </c>
      <c r="L195" s="4" t="e">
        <f>(#REF!/$I$1)*60</f>
        <v>#REF!</v>
      </c>
      <c r="M195" s="5" t="e">
        <f t="shared" si="109"/>
        <v>#REF!</v>
      </c>
      <c r="N195" s="8" t="e">
        <f>(#REF!/$J$1)*60</f>
        <v>#REF!</v>
      </c>
      <c r="O195" s="5" t="e">
        <f t="shared" si="114"/>
        <v>#REF!</v>
      </c>
      <c r="P195" s="10" t="e">
        <f>(#REF!/$K$1)*60</f>
        <v>#REF!</v>
      </c>
      <c r="Q195" s="5" t="e">
        <f t="shared" si="117"/>
        <v>#REF!</v>
      </c>
      <c r="S195" s="12">
        <f>(B195/$I$1)*60-240+11</f>
        <v>2.4285714285714448</v>
      </c>
      <c r="T195" s="12">
        <f t="shared" si="118"/>
        <v>-13</v>
      </c>
      <c r="U195" s="12">
        <f t="shared" si="119"/>
        <v>-26.5</v>
      </c>
      <c r="V195" s="15"/>
    </row>
    <row r="196" spans="1:22" ht="18">
      <c r="A196" s="1">
        <v>186</v>
      </c>
      <c r="B196" s="53">
        <v>162.1</v>
      </c>
      <c r="C196" s="58"/>
      <c r="D196" s="56"/>
      <c r="E196" s="56" t="s">
        <v>30</v>
      </c>
      <c r="F196" s="56" t="s">
        <v>263</v>
      </c>
      <c r="G196" s="56"/>
      <c r="H196" s="50">
        <f>$H$11-B196</f>
        <v>46.400000000000006</v>
      </c>
      <c r="I196" s="45" t="str">
        <f>TEXT(((B196/$I$1)/24)+$I$11,"u:mm")</f>
        <v>16:43</v>
      </c>
      <c r="J196" s="45" t="str">
        <f>TEXT(((B196/$J$1)/24)+$J$11,"u:mm")</f>
        <v>16:28</v>
      </c>
      <c r="K196" s="45" t="str">
        <f>TEXT(((B196/$K$1)/24)+$K$11,"u:mm")</f>
        <v>16:14</v>
      </c>
      <c r="L196" s="4"/>
      <c r="M196" s="5"/>
      <c r="N196" s="8"/>
      <c r="O196" s="5"/>
      <c r="P196" s="10"/>
      <c r="Q196" s="5"/>
      <c r="S196" s="12"/>
      <c r="T196" s="12"/>
      <c r="U196" s="12"/>
      <c r="V196" s="15"/>
    </row>
    <row r="197" spans="1:22" ht="18">
      <c r="A197" s="1">
        <v>187</v>
      </c>
      <c r="B197" s="53"/>
      <c r="C197" s="55"/>
      <c r="D197" s="63" t="s">
        <v>264</v>
      </c>
      <c r="E197" s="64" t="s">
        <v>265</v>
      </c>
      <c r="F197" s="64"/>
      <c r="G197" s="64"/>
      <c r="H197" s="50"/>
      <c r="I197" s="45"/>
      <c r="J197" s="45"/>
      <c r="K197" s="45"/>
      <c r="L197" s="4" t="e">
        <f>(#REF!/$I$1)*60</f>
        <v>#REF!</v>
      </c>
      <c r="M197" s="5" t="e">
        <f t="shared" ref="M197" si="120">(L197+$M$11)-240</f>
        <v>#REF!</v>
      </c>
      <c r="N197" s="8" t="e">
        <f>(#REF!/$J$1)*60</f>
        <v>#REF!</v>
      </c>
      <c r="O197" s="5" t="e">
        <f t="shared" ref="O197" si="121">(N197+$M$11)-240</f>
        <v>#REF!</v>
      </c>
      <c r="P197" s="10" t="e">
        <f>(#REF!/$K$1)*60</f>
        <v>#REF!</v>
      </c>
      <c r="Q197" s="5" t="e">
        <f t="shared" ref="Q197" si="122">(P197+$M$11)-240</f>
        <v>#REF!</v>
      </c>
      <c r="S197" s="12" t="e">
        <f>(#REF!/$I$1)*60-240+11</f>
        <v>#REF!</v>
      </c>
      <c r="T197" s="12" t="e">
        <f>(#REF!/$J$1)*60-240+11</f>
        <v>#REF!</v>
      </c>
      <c r="U197" s="12" t="e">
        <f>(#REF!/$K$1)*60-240+11</f>
        <v>#REF!</v>
      </c>
      <c r="V197" s="3"/>
    </row>
    <row r="198" spans="1:22" ht="18">
      <c r="A198" s="1">
        <v>188</v>
      </c>
      <c r="B198" s="53">
        <v>162.9</v>
      </c>
      <c r="C198" s="58"/>
      <c r="D198" s="56"/>
      <c r="E198" s="56" t="s">
        <v>33</v>
      </c>
      <c r="F198" s="56" t="s">
        <v>266</v>
      </c>
      <c r="G198" s="56"/>
      <c r="H198" s="50">
        <f t="shared" ref="H198:H204" si="123">$H$11-B198</f>
        <v>45.599999999999994</v>
      </c>
      <c r="I198" s="45" t="str">
        <f t="shared" ref="I198:I204" si="124">TEXT(((B198/$I$1)/24)+$I$11,"u:mm")</f>
        <v>16:44</v>
      </c>
      <c r="J198" s="45" t="str">
        <f t="shared" ref="J198:J204" si="125">TEXT(((B198/$J$1)/24)+$J$11,"u:mm")</f>
        <v>16:29</v>
      </c>
      <c r="K198" s="45" t="str">
        <f t="shared" ref="K198:K204" si="126">TEXT(((B198/$K$1)/24)+$K$11,"u:mm")</f>
        <v>16:15</v>
      </c>
      <c r="L198" s="4"/>
      <c r="M198" s="5"/>
      <c r="N198" s="8"/>
      <c r="O198" s="5"/>
      <c r="P198" s="10"/>
      <c r="Q198" s="5"/>
      <c r="S198" s="12"/>
      <c r="T198" s="12"/>
      <c r="U198" s="12"/>
      <c r="V198" s="15"/>
    </row>
    <row r="199" spans="1:22" ht="18">
      <c r="A199" s="1">
        <v>189</v>
      </c>
      <c r="B199" s="53">
        <v>163.4</v>
      </c>
      <c r="C199" s="58"/>
      <c r="D199" s="56"/>
      <c r="E199" s="56" t="s">
        <v>15</v>
      </c>
      <c r="F199" s="56" t="s">
        <v>266</v>
      </c>
      <c r="G199" s="56"/>
      <c r="H199" s="50">
        <f t="shared" si="123"/>
        <v>45.099999999999994</v>
      </c>
      <c r="I199" s="45" t="str">
        <f t="shared" si="124"/>
        <v>16:45</v>
      </c>
      <c r="J199" s="45" t="str">
        <f t="shared" si="125"/>
        <v>16:29</v>
      </c>
      <c r="K199" s="45" t="str">
        <f t="shared" si="126"/>
        <v>16:16</v>
      </c>
      <c r="L199" s="4"/>
      <c r="M199" s="5"/>
      <c r="N199" s="8"/>
      <c r="O199" s="5"/>
      <c r="P199" s="10"/>
      <c r="Q199" s="5"/>
      <c r="S199" s="12"/>
      <c r="T199" s="12"/>
      <c r="U199" s="12"/>
      <c r="V199" s="15"/>
    </row>
    <row r="200" spans="1:22" ht="18">
      <c r="A200" s="1">
        <v>190</v>
      </c>
      <c r="B200" s="53">
        <v>163.69999999999999</v>
      </c>
      <c r="C200" s="58"/>
      <c r="D200" s="56"/>
      <c r="E200" s="56" t="s">
        <v>33</v>
      </c>
      <c r="F200" s="56" t="s">
        <v>266</v>
      </c>
      <c r="G200" s="56"/>
      <c r="H200" s="50">
        <f t="shared" si="123"/>
        <v>44.800000000000011</v>
      </c>
      <c r="I200" s="45" t="str">
        <f t="shared" si="124"/>
        <v>16:45</v>
      </c>
      <c r="J200" s="45" t="str">
        <f t="shared" si="125"/>
        <v>16:30</v>
      </c>
      <c r="K200" s="45" t="str">
        <f t="shared" si="126"/>
        <v>16:16</v>
      </c>
      <c r="L200" s="4"/>
      <c r="M200" s="5"/>
      <c r="N200" s="8"/>
      <c r="O200" s="5"/>
      <c r="P200" s="10"/>
      <c r="Q200" s="5"/>
      <c r="S200" s="12"/>
      <c r="T200" s="12"/>
      <c r="U200" s="12"/>
      <c r="V200" s="15"/>
    </row>
    <row r="201" spans="1:22" ht="18">
      <c r="A201" s="1">
        <v>191</v>
      </c>
      <c r="B201" s="53">
        <v>164</v>
      </c>
      <c r="C201" s="58"/>
      <c r="D201" s="56"/>
      <c r="E201" s="56" t="s">
        <v>30</v>
      </c>
      <c r="F201" s="56" t="s">
        <v>267</v>
      </c>
      <c r="G201" s="56"/>
      <c r="H201" s="50">
        <f t="shared" si="123"/>
        <v>44.5</v>
      </c>
      <c r="I201" s="45" t="str">
        <f t="shared" si="124"/>
        <v>16:46</v>
      </c>
      <c r="J201" s="45" t="str">
        <f t="shared" si="125"/>
        <v>16:30</v>
      </c>
      <c r="K201" s="45" t="str">
        <f t="shared" si="126"/>
        <v>16:17</v>
      </c>
      <c r="L201" s="4" t="e">
        <f>(#REF!/$I$1)*60</f>
        <v>#REF!</v>
      </c>
      <c r="M201" s="5" t="e">
        <f t="shared" si="109"/>
        <v>#REF!</v>
      </c>
      <c r="N201" s="8" t="e">
        <f>(#REF!/$J$1)*60</f>
        <v>#REF!</v>
      </c>
      <c r="O201" s="5" t="e">
        <f t="shared" si="114"/>
        <v>#REF!</v>
      </c>
      <c r="P201" s="10" t="e">
        <f>(#REF!/$K$1)*60</f>
        <v>#REF!</v>
      </c>
      <c r="Q201" s="5" t="e">
        <f t="shared" si="117"/>
        <v>#REF!</v>
      </c>
      <c r="S201" s="12">
        <f>(B201/$I$1)*60-240+11</f>
        <v>5.2857142857142776</v>
      </c>
      <c r="T201" s="12">
        <f>(B201/$J$1)*60-240+11</f>
        <v>-10.333333333333343</v>
      </c>
      <c r="U201" s="12">
        <f>(B201/$K$1)*60-240+11</f>
        <v>-24</v>
      </c>
      <c r="V201" s="15"/>
    </row>
    <row r="202" spans="1:22" ht="18">
      <c r="A202" s="1">
        <v>192</v>
      </c>
      <c r="B202" s="53">
        <v>164.5</v>
      </c>
      <c r="C202" s="58"/>
      <c r="D202" s="56" t="s">
        <v>184</v>
      </c>
      <c r="E202" s="56" t="s">
        <v>30</v>
      </c>
      <c r="F202" s="56" t="s">
        <v>268</v>
      </c>
      <c r="G202" s="56"/>
      <c r="H202" s="50">
        <f t="shared" si="123"/>
        <v>44</v>
      </c>
      <c r="I202" s="45" t="str">
        <f t="shared" si="124"/>
        <v>16:47</v>
      </c>
      <c r="J202" s="45" t="str">
        <f t="shared" si="125"/>
        <v>16:31</v>
      </c>
      <c r="K202" s="45" t="str">
        <f t="shared" si="126"/>
        <v>16:17</v>
      </c>
      <c r="L202" s="4" t="e">
        <f>(#REF!/$I$1)*60</f>
        <v>#REF!</v>
      </c>
      <c r="M202" s="5" t="e">
        <f t="shared" si="109"/>
        <v>#REF!</v>
      </c>
      <c r="N202" s="8" t="e">
        <f>(#REF!/$J$1)*60</f>
        <v>#REF!</v>
      </c>
      <c r="O202" s="5" t="e">
        <f t="shared" si="114"/>
        <v>#REF!</v>
      </c>
      <c r="P202" s="10" t="e">
        <f>(#REF!/$K$1)*60</f>
        <v>#REF!</v>
      </c>
      <c r="Q202" s="5" t="e">
        <f t="shared" si="117"/>
        <v>#REF!</v>
      </c>
      <c r="S202" s="12">
        <f>(B202/$I$1)*60-240+11</f>
        <v>6</v>
      </c>
      <c r="T202" s="12">
        <f>(B202/$J$1)*60-240+11</f>
        <v>-9.6666666666666856</v>
      </c>
      <c r="U202" s="12">
        <f>(B202/$K$1)*60-240+11</f>
        <v>-23.375</v>
      </c>
      <c r="V202" s="15"/>
    </row>
    <row r="203" spans="1:22" ht="18">
      <c r="A203" s="1">
        <v>193</v>
      </c>
      <c r="B203" s="72">
        <v>165.1</v>
      </c>
      <c r="C203" s="58"/>
      <c r="D203" s="56"/>
      <c r="E203" s="56" t="s">
        <v>33</v>
      </c>
      <c r="F203" s="56" t="s">
        <v>269</v>
      </c>
      <c r="G203" s="59" t="s">
        <v>237</v>
      </c>
      <c r="H203" s="50">
        <f t="shared" si="123"/>
        <v>43.400000000000006</v>
      </c>
      <c r="I203" s="45" t="str">
        <f t="shared" si="124"/>
        <v>16:47</v>
      </c>
      <c r="J203" s="45" t="str">
        <f t="shared" si="125"/>
        <v>16:32</v>
      </c>
      <c r="K203" s="45" t="str">
        <f t="shared" si="126"/>
        <v>16:18</v>
      </c>
      <c r="L203" s="4" t="e">
        <f>(#REF!/$I$1)*60</f>
        <v>#REF!</v>
      </c>
      <c r="M203" s="5" t="e">
        <f t="shared" si="109"/>
        <v>#REF!</v>
      </c>
      <c r="N203" s="8" t="e">
        <f>(#REF!/$J$1)*60</f>
        <v>#REF!</v>
      </c>
      <c r="O203" s="5" t="e">
        <f t="shared" si="114"/>
        <v>#REF!</v>
      </c>
      <c r="P203" s="10" t="e">
        <f>(#REF!/$K$1)*60</f>
        <v>#REF!</v>
      </c>
      <c r="Q203" s="5" t="e">
        <f t="shared" si="117"/>
        <v>#REF!</v>
      </c>
      <c r="S203" s="12">
        <f>(B203/$I$1)*60-240+11</f>
        <v>6.8571428571428328</v>
      </c>
      <c r="T203" s="12">
        <f>(B203/$J$1)*60-240+11</f>
        <v>-8.8666666666666742</v>
      </c>
      <c r="U203" s="12">
        <f>(B203/$K$1)*60-240+11</f>
        <v>-22.625</v>
      </c>
      <c r="V203" s="14"/>
    </row>
    <row r="204" spans="1:22" ht="18">
      <c r="A204" s="1">
        <v>194</v>
      </c>
      <c r="B204" s="53">
        <v>166.2</v>
      </c>
      <c r="C204" s="58"/>
      <c r="D204" s="56"/>
      <c r="E204" s="56" t="s">
        <v>30</v>
      </c>
      <c r="F204" s="56" t="s">
        <v>270</v>
      </c>
      <c r="G204" s="56"/>
      <c r="H204" s="50">
        <f t="shared" si="123"/>
        <v>42.300000000000011</v>
      </c>
      <c r="I204" s="45" t="str">
        <f t="shared" si="124"/>
        <v>16:49</v>
      </c>
      <c r="J204" s="45" t="str">
        <f t="shared" si="125"/>
        <v>16:33</v>
      </c>
      <c r="K204" s="45" t="str">
        <f t="shared" si="126"/>
        <v>16:19</v>
      </c>
      <c r="L204" s="4" t="e">
        <f>(#REF!/$I$1)*60</f>
        <v>#REF!</v>
      </c>
      <c r="M204" s="5" t="e">
        <f t="shared" si="109"/>
        <v>#REF!</v>
      </c>
      <c r="N204" s="8" t="e">
        <f>(#REF!/$J$1)*60</f>
        <v>#REF!</v>
      </c>
      <c r="O204" s="5" t="e">
        <f t="shared" si="114"/>
        <v>#REF!</v>
      </c>
      <c r="P204" s="10" t="e">
        <f>(#REF!/$K$1)*60</f>
        <v>#REF!</v>
      </c>
      <c r="Q204" s="5" t="e">
        <f t="shared" si="117"/>
        <v>#REF!</v>
      </c>
      <c r="S204" s="12">
        <f>(B204/$I$1)*60-240+11</f>
        <v>8.4285714285714164</v>
      </c>
      <c r="T204" s="12">
        <f>(B204/$J$1)*60-240+11</f>
        <v>-7.4000000000000341</v>
      </c>
      <c r="U204" s="12">
        <f>(B204/$K$1)*60-240+11</f>
        <v>-21.25</v>
      </c>
      <c r="V204" s="15"/>
    </row>
    <row r="205" spans="1:22" ht="18">
      <c r="A205" s="1">
        <v>195</v>
      </c>
      <c r="B205" s="53"/>
      <c r="C205" s="55"/>
      <c r="D205" s="63" t="s">
        <v>271</v>
      </c>
      <c r="E205" s="64" t="s">
        <v>272</v>
      </c>
      <c r="F205" s="64"/>
      <c r="G205" s="64" t="s">
        <v>93</v>
      </c>
      <c r="H205" s="50"/>
      <c r="I205" s="45"/>
      <c r="J205" s="45"/>
      <c r="K205" s="45"/>
      <c r="L205" s="4" t="e">
        <f>(#REF!/$I$1)*60</f>
        <v>#REF!</v>
      </c>
      <c r="M205" s="5" t="e">
        <f t="shared" si="109"/>
        <v>#REF!</v>
      </c>
      <c r="N205" s="8" t="e">
        <f>(#REF!/$J$1)*60</f>
        <v>#REF!</v>
      </c>
      <c r="O205" s="5" t="e">
        <f t="shared" si="114"/>
        <v>#REF!</v>
      </c>
      <c r="P205" s="10" t="e">
        <f>(#REF!/$K$1)*60</f>
        <v>#REF!</v>
      </c>
      <c r="Q205" s="5" t="e">
        <f t="shared" si="117"/>
        <v>#REF!</v>
      </c>
      <c r="S205" s="12" t="e">
        <f>(#REF!/$I$1)*60-240+11</f>
        <v>#REF!</v>
      </c>
      <c r="T205" s="12" t="e">
        <f>(#REF!/$J$1)*60-240+11</f>
        <v>#REF!</v>
      </c>
      <c r="U205" s="12" t="e">
        <f>(#REF!/$K$1)*60-240+11</f>
        <v>#REF!</v>
      </c>
      <c r="V205" s="3"/>
    </row>
    <row r="206" spans="1:22" ht="18">
      <c r="A206" s="1">
        <v>196</v>
      </c>
      <c r="B206" s="72">
        <v>166.5</v>
      </c>
      <c r="C206" s="58"/>
      <c r="D206" s="56"/>
      <c r="E206" s="56" t="s">
        <v>33</v>
      </c>
      <c r="F206" s="56" t="s">
        <v>273</v>
      </c>
      <c r="G206" s="59" t="s">
        <v>237</v>
      </c>
      <c r="H206" s="50">
        <f>$H$11-B206</f>
        <v>42</v>
      </c>
      <c r="I206" s="45" t="str">
        <f>TEXT(((B206/$I$1)/24)+$I$11,"u:mm")</f>
        <v>16:49</v>
      </c>
      <c r="J206" s="45" t="str">
        <f>TEXT(((B206/$J$1)/24)+$J$11,"u:mm")</f>
        <v>16:34</v>
      </c>
      <c r="K206" s="45" t="str">
        <f>TEXT(((B206/$K$1)/24)+$K$11,"u:mm")</f>
        <v>16:20</v>
      </c>
      <c r="L206" s="4" t="e">
        <f>(#REF!/$I$1)*60</f>
        <v>#REF!</v>
      </c>
      <c r="M206" s="5" t="e">
        <f t="shared" si="109"/>
        <v>#REF!</v>
      </c>
      <c r="N206" s="8" t="e">
        <f>(#REF!/$J$1)*60</f>
        <v>#REF!</v>
      </c>
      <c r="O206" s="5" t="e">
        <f t="shared" si="114"/>
        <v>#REF!</v>
      </c>
      <c r="P206" s="10" t="e">
        <f>(#REF!/$K$1)*60</f>
        <v>#REF!</v>
      </c>
      <c r="Q206" s="5" t="e">
        <f t="shared" si="117"/>
        <v>#REF!</v>
      </c>
      <c r="S206" s="12">
        <f>(B206/$I$1)*60-240+11</f>
        <v>8.8571428571428612</v>
      </c>
      <c r="T206" s="12">
        <f>(B206/$J$1)*60-240+11</f>
        <v>-7</v>
      </c>
      <c r="U206" s="12">
        <f>(B206/$K$1)*60-240+11</f>
        <v>-20.875</v>
      </c>
      <c r="V206" s="14"/>
    </row>
    <row r="207" spans="1:22" ht="18">
      <c r="A207" s="1">
        <v>197</v>
      </c>
      <c r="B207" s="53">
        <v>167.5</v>
      </c>
      <c r="C207" s="58"/>
      <c r="D207" s="56"/>
      <c r="E207" s="56" t="s">
        <v>15</v>
      </c>
      <c r="F207" s="56" t="s">
        <v>260</v>
      </c>
      <c r="G207" s="56"/>
      <c r="H207" s="50">
        <f>$H$11-B207</f>
        <v>41</v>
      </c>
      <c r="I207" s="45" t="str">
        <f>TEXT(((B207/$I$1)/24)+$I$11,"u:mm")</f>
        <v>16:51</v>
      </c>
      <c r="J207" s="45" t="str">
        <f>TEXT(((B207/$J$1)/24)+$J$11,"u:mm")</f>
        <v>16:35</v>
      </c>
      <c r="K207" s="45" t="str">
        <f>TEXT(((B207/$K$1)/24)+$K$11,"u:mm")</f>
        <v>16:21</v>
      </c>
      <c r="L207" s="4" t="e">
        <f>(#REF!/$I$1)*60</f>
        <v>#REF!</v>
      </c>
      <c r="M207" s="5" t="e">
        <f>(L207+$M$11)-240</f>
        <v>#REF!</v>
      </c>
      <c r="N207" s="8" t="e">
        <f>(#REF!/$J$1)*60</f>
        <v>#REF!</v>
      </c>
      <c r="O207" s="5" t="e">
        <f t="shared" si="114"/>
        <v>#REF!</v>
      </c>
      <c r="P207" s="10" t="e">
        <f>(#REF!/$K$1)*60</f>
        <v>#REF!</v>
      </c>
      <c r="Q207" s="5" t="e">
        <f t="shared" si="117"/>
        <v>#REF!</v>
      </c>
      <c r="S207" s="12">
        <f>(B207/$I$1)*60-240+11</f>
        <v>10.285714285714278</v>
      </c>
      <c r="T207" s="12">
        <f>(B207/$J$1)*60-240+11</f>
        <v>-5.6666666666666572</v>
      </c>
      <c r="U207" s="12">
        <f>(B207/$K$1)*60-240+11</f>
        <v>-19.625</v>
      </c>
      <c r="V207" s="15"/>
    </row>
    <row r="208" spans="1:22" ht="18">
      <c r="A208" s="1">
        <v>198</v>
      </c>
      <c r="B208" s="53">
        <v>168.1</v>
      </c>
      <c r="C208" s="58"/>
      <c r="D208" s="56" t="s">
        <v>274</v>
      </c>
      <c r="E208" s="56" t="s">
        <v>15</v>
      </c>
      <c r="F208" s="56" t="s">
        <v>275</v>
      </c>
      <c r="G208" s="56"/>
      <c r="H208" s="50">
        <f>$H$11-B208</f>
        <v>40.400000000000006</v>
      </c>
      <c r="I208" s="45" t="str">
        <f>TEXT(((B208/$I$1)/24)+$I$11,"u:mm")</f>
        <v>16:52</v>
      </c>
      <c r="J208" s="45" t="str">
        <f>TEXT(((B208/$J$1)/24)+$J$11,"u:mm")</f>
        <v>16:36</v>
      </c>
      <c r="K208" s="45" t="str">
        <f>TEXT(((B208/$K$1)/24)+$K$11,"u:mm")</f>
        <v>16:22</v>
      </c>
      <c r="L208" s="4" t="e">
        <f>(#REF!/$I$1)*60</f>
        <v>#REF!</v>
      </c>
      <c r="M208" s="5" t="e">
        <f t="shared" si="109"/>
        <v>#REF!</v>
      </c>
      <c r="N208" s="8" t="e">
        <f>(#REF!/$J$1)*60</f>
        <v>#REF!</v>
      </c>
      <c r="O208" s="5" t="e">
        <f t="shared" si="114"/>
        <v>#REF!</v>
      </c>
      <c r="P208" s="10" t="e">
        <f>(#REF!/$K$1)*60</f>
        <v>#REF!</v>
      </c>
      <c r="Q208" s="5" t="e">
        <f t="shared" si="117"/>
        <v>#REF!</v>
      </c>
      <c r="S208" s="12">
        <f>(B208/$I$1)*60-240+11</f>
        <v>11.142857142857139</v>
      </c>
      <c r="T208" s="12">
        <f>(B208/$J$1)*60-240+11</f>
        <v>-4.8666666666666742</v>
      </c>
      <c r="U208" s="12">
        <f>(B208/$K$1)*60-240+11</f>
        <v>-18.875</v>
      </c>
      <c r="V208" s="15"/>
    </row>
    <row r="209" spans="1:36" ht="18">
      <c r="A209" s="1">
        <v>199</v>
      </c>
      <c r="B209" s="53">
        <v>169</v>
      </c>
      <c r="C209" s="58"/>
      <c r="D209" s="56" t="s">
        <v>184</v>
      </c>
      <c r="E209" s="56" t="s">
        <v>33</v>
      </c>
      <c r="F209" s="56" t="s">
        <v>276</v>
      </c>
      <c r="G209" s="56"/>
      <c r="H209" s="50">
        <f>$H$11-B209</f>
        <v>39.5</v>
      </c>
      <c r="I209" s="45" t="str">
        <f>TEXT(((B209/$I$1)/24)+$I$11,"u:mm")</f>
        <v>16:53</v>
      </c>
      <c r="J209" s="45" t="str">
        <f>TEXT(((B209/$J$1)/24)+$J$11,"u:mm")</f>
        <v>16:37</v>
      </c>
      <c r="K209" s="45" t="str">
        <f>TEXT(((B209/$K$1)/24)+$K$11,"u:mm")</f>
        <v>16:23</v>
      </c>
      <c r="L209" s="4" t="e">
        <f>(#REF!/$I$1)*60</f>
        <v>#REF!</v>
      </c>
      <c r="M209" s="5" t="e">
        <f t="shared" si="109"/>
        <v>#REF!</v>
      </c>
      <c r="N209" s="8" t="e">
        <f>(#REF!/$J$1)*60</f>
        <v>#REF!</v>
      </c>
      <c r="O209" s="5" t="e">
        <f t="shared" si="114"/>
        <v>#REF!</v>
      </c>
      <c r="P209" s="10" t="e">
        <f>(#REF!/$K$1)*60</f>
        <v>#REF!</v>
      </c>
      <c r="Q209" s="5" t="e">
        <f t="shared" si="117"/>
        <v>#REF!</v>
      </c>
      <c r="S209" s="12">
        <f>(B209/$I$1)*60-240+11</f>
        <v>12.428571428571416</v>
      </c>
      <c r="T209" s="12">
        <f>(B209/$J$1)*60-240+11</f>
        <v>-3.6666666666666572</v>
      </c>
      <c r="U209" s="12">
        <f>(B209/$K$1)*60-240+11</f>
        <v>-17.75</v>
      </c>
      <c r="V209" s="15"/>
    </row>
    <row r="210" spans="1:36" ht="18">
      <c r="A210" s="1">
        <v>200</v>
      </c>
      <c r="B210" s="53"/>
      <c r="C210" s="55"/>
      <c r="D210" s="63" t="s">
        <v>277</v>
      </c>
      <c r="E210" s="64" t="s">
        <v>278</v>
      </c>
      <c r="F210" s="64"/>
      <c r="G210" s="64" t="s">
        <v>93</v>
      </c>
      <c r="H210" s="50"/>
      <c r="I210" s="45"/>
      <c r="J210" s="45"/>
      <c r="K210" s="45"/>
      <c r="L210" s="4" t="e">
        <f>(#REF!/$I$1)*60</f>
        <v>#REF!</v>
      </c>
      <c r="M210" s="5" t="e">
        <f t="shared" si="109"/>
        <v>#REF!</v>
      </c>
      <c r="N210" s="8" t="e">
        <f>(#REF!/$J$1)*60</f>
        <v>#REF!</v>
      </c>
      <c r="O210" s="5" t="e">
        <f t="shared" si="114"/>
        <v>#REF!</v>
      </c>
      <c r="P210" s="10" t="e">
        <f>(#REF!/$K$1)*60</f>
        <v>#REF!</v>
      </c>
      <c r="Q210" s="5" t="e">
        <f t="shared" si="117"/>
        <v>#REF!</v>
      </c>
      <c r="S210" s="12" t="e">
        <f>(#REF!/$I$1)*60-240+11</f>
        <v>#REF!</v>
      </c>
      <c r="T210" s="12" t="e">
        <f>(#REF!/$J$1)*60-240+11</f>
        <v>#REF!</v>
      </c>
      <c r="U210" s="12" t="e">
        <f>(#REF!/$K$1)*60-240+11</f>
        <v>#REF!</v>
      </c>
      <c r="V210" s="3"/>
    </row>
    <row r="211" spans="1:36" s="16" customFormat="1" ht="18">
      <c r="A211" s="1">
        <v>201</v>
      </c>
      <c r="B211" s="53">
        <v>170.6</v>
      </c>
      <c r="C211" s="55"/>
      <c r="D211" s="73"/>
      <c r="E211" s="56" t="s">
        <v>15</v>
      </c>
      <c r="F211" s="56" t="s">
        <v>193</v>
      </c>
      <c r="G211" s="56"/>
      <c r="H211" s="50">
        <v>37.9</v>
      </c>
      <c r="I211" s="45">
        <v>0.7055555555555556</v>
      </c>
      <c r="J211" s="45">
        <v>0.69374999999999998</v>
      </c>
      <c r="K211" s="45">
        <v>0.68333333333333335</v>
      </c>
      <c r="L211" s="4"/>
      <c r="M211" s="5"/>
      <c r="N211" s="8"/>
      <c r="O211" s="5"/>
      <c r="P211" s="10"/>
      <c r="Q211" s="5"/>
      <c r="R211"/>
      <c r="S211" s="12"/>
      <c r="T211" s="12"/>
      <c r="U211" s="12"/>
      <c r="V211" s="3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ht="18">
      <c r="A212" s="1">
        <v>202</v>
      </c>
      <c r="B212" s="53">
        <v>171.4</v>
      </c>
      <c r="C212" s="58"/>
      <c r="D212" s="56"/>
      <c r="E212" s="56" t="s">
        <v>15</v>
      </c>
      <c r="F212" s="56" t="s">
        <v>193</v>
      </c>
      <c r="G212" s="56"/>
      <c r="H212" s="50">
        <f>$H$11-B212</f>
        <v>37.099999999999994</v>
      </c>
      <c r="I212" s="45" t="str">
        <f>TEXT(((B212/$I$1)/24)+$I$11,"u:mm")</f>
        <v>16:56</v>
      </c>
      <c r="J212" s="45" t="str">
        <f>TEXT(((B212/$J$1)/24)+$J$11,"u:mm")</f>
        <v>16:40</v>
      </c>
      <c r="K212" s="45" t="str">
        <f>TEXT(((B212/$K$1)/24)+$K$11,"u:mm")</f>
        <v>16:26</v>
      </c>
      <c r="L212" s="4" t="e">
        <f>(#REF!/$I$1)*60</f>
        <v>#REF!</v>
      </c>
      <c r="M212" s="5" t="e">
        <f t="shared" si="109"/>
        <v>#REF!</v>
      </c>
      <c r="N212" s="8" t="e">
        <f>(#REF!/$J$1)*60</f>
        <v>#REF!</v>
      </c>
      <c r="O212" s="5" t="e">
        <f t="shared" si="114"/>
        <v>#REF!</v>
      </c>
      <c r="P212" s="10" t="e">
        <f>(#REF!/$K$1)*60</f>
        <v>#REF!</v>
      </c>
      <c r="Q212" s="5" t="e">
        <f t="shared" si="117"/>
        <v>#REF!</v>
      </c>
      <c r="S212" s="12">
        <f>(B212/$I$1)*60-240+11</f>
        <v>15.857142857142833</v>
      </c>
      <c r="T212" s="12">
        <f>(B212/$J$1)*60-240+11</f>
        <v>-0.46666666666664014</v>
      </c>
      <c r="U212" s="12">
        <f>(B212/$K$1)*60-240+11</f>
        <v>-14.75</v>
      </c>
      <c r="V212" s="15"/>
    </row>
    <row r="213" spans="1:36" ht="18">
      <c r="A213" s="1">
        <v>203</v>
      </c>
      <c r="B213" s="53">
        <v>171.6</v>
      </c>
      <c r="C213" s="58"/>
      <c r="D213" s="56"/>
      <c r="E213" s="56" t="s">
        <v>33</v>
      </c>
      <c r="F213" s="65" t="s">
        <v>279</v>
      </c>
      <c r="G213" s="65" t="s">
        <v>80</v>
      </c>
      <c r="H213" s="50">
        <f>$H$11-B213</f>
        <v>36.900000000000006</v>
      </c>
      <c r="I213" s="45" t="str">
        <f>TEXT(((B213/$I$1)/24)+$I$11,"u:mm")</f>
        <v>16:57</v>
      </c>
      <c r="J213" s="45" t="str">
        <f>TEXT(((B213/$J$1)/24)+$J$11,"u:mm")</f>
        <v>16:40</v>
      </c>
      <c r="K213" s="45" t="str">
        <f>TEXT(((B213/$K$1)/24)+$K$11,"u:mm")</f>
        <v>16:26</v>
      </c>
      <c r="L213" s="4" t="e">
        <f>(#REF!/$I$1)*60</f>
        <v>#REF!</v>
      </c>
      <c r="M213" s="5" t="e">
        <f t="shared" si="109"/>
        <v>#REF!</v>
      </c>
      <c r="N213" s="8" t="e">
        <f>(#REF!/$J$1)*60</f>
        <v>#REF!</v>
      </c>
      <c r="O213" s="5" t="e">
        <f t="shared" si="114"/>
        <v>#REF!</v>
      </c>
      <c r="P213" s="10" t="e">
        <f>(#REF!/$K$1)*60</f>
        <v>#REF!</v>
      </c>
      <c r="Q213" s="5" t="e">
        <f t="shared" si="117"/>
        <v>#REF!</v>
      </c>
      <c r="S213" s="12">
        <f>(B213/$I$1)*60-240+11</f>
        <v>16.14285714285711</v>
      </c>
      <c r="T213" s="12">
        <f>(B213/$J$1)*60-240+11</f>
        <v>-0.20000000000001705</v>
      </c>
      <c r="U213" s="12">
        <f>(B213/$K$1)*60-240+11</f>
        <v>-14.500000000000028</v>
      </c>
      <c r="V213" s="15"/>
    </row>
    <row r="214" spans="1:36" ht="18">
      <c r="A214" s="1">
        <v>204</v>
      </c>
      <c r="B214" s="53">
        <v>173.6</v>
      </c>
      <c r="C214" s="58"/>
      <c r="D214" s="56" t="s">
        <v>179</v>
      </c>
      <c r="E214" s="56" t="s">
        <v>15</v>
      </c>
      <c r="F214" s="56" t="s">
        <v>280</v>
      </c>
      <c r="G214" s="56"/>
      <c r="H214" s="50">
        <f>$H$11-B214</f>
        <v>34.900000000000006</v>
      </c>
      <c r="I214" s="45" t="str">
        <f>TEXT(((B214/$I$1)/24)+$I$11,"u:mm")</f>
        <v>17:00</v>
      </c>
      <c r="J214" s="45" t="str">
        <f>TEXT(((B214/$J$1)/24)+$J$11,"u:mm")</f>
        <v>16:43</v>
      </c>
      <c r="K214" s="45" t="str">
        <f>TEXT(((B214/$K$1)/24)+$K$11,"u:mm")</f>
        <v>16:29</v>
      </c>
      <c r="L214" s="4" t="e">
        <f>(#REF!/$I$1)*60</f>
        <v>#REF!</v>
      </c>
      <c r="M214" s="5" t="e">
        <f t="shared" si="109"/>
        <v>#REF!</v>
      </c>
      <c r="N214" s="8" t="e">
        <f>(#REF!/$J$1)*60</f>
        <v>#REF!</v>
      </c>
      <c r="O214" s="5" t="e">
        <f>(N214+$M$11)-240</f>
        <v>#REF!</v>
      </c>
      <c r="P214" s="10" t="e">
        <f>(#REF!/$K$1)*60</f>
        <v>#REF!</v>
      </c>
      <c r="Q214" s="5" t="e">
        <f t="shared" si="117"/>
        <v>#REF!</v>
      </c>
      <c r="S214" s="12">
        <f>(B214/$I$1)*60-240+11</f>
        <v>18.999999999999972</v>
      </c>
      <c r="T214" s="12">
        <f>(B214/$J$1)*60-240+11</f>
        <v>2.4666666666666686</v>
      </c>
      <c r="U214" s="12">
        <f>(B214/$K$1)*60-240+11</f>
        <v>-12</v>
      </c>
      <c r="V214" s="15"/>
    </row>
    <row r="215" spans="1:36" ht="18">
      <c r="A215" s="1">
        <v>205</v>
      </c>
      <c r="B215" s="53">
        <v>175.4</v>
      </c>
      <c r="C215" s="58"/>
      <c r="D215" s="56"/>
      <c r="E215" s="56" t="s">
        <v>30</v>
      </c>
      <c r="F215" s="56" t="s">
        <v>281</v>
      </c>
      <c r="G215" s="56" t="s">
        <v>282</v>
      </c>
      <c r="H215" s="50">
        <f>$H$11-B215</f>
        <v>33.099999999999994</v>
      </c>
      <c r="I215" s="45" t="str">
        <f>TEXT(((B215/$I$1)/24)+$I$11,"u:mm")</f>
        <v>17:02</v>
      </c>
      <c r="J215" s="45" t="str">
        <f>TEXT(((B215/$J$1)/24)+$J$11,"u:mm")</f>
        <v>16:45</v>
      </c>
      <c r="K215" s="45" t="str">
        <f>TEXT(((B215/$K$1)/24)+$K$11,"u:mm")</f>
        <v>16:31</v>
      </c>
      <c r="L215" s="4" t="e">
        <f>(#REF!/$I$1)*60</f>
        <v>#REF!</v>
      </c>
      <c r="M215" s="5" t="e">
        <f t="shared" si="109"/>
        <v>#REF!</v>
      </c>
      <c r="N215" s="8" t="e">
        <f>(#REF!/$J$1)*60</f>
        <v>#REF!</v>
      </c>
      <c r="O215" s="5" t="e">
        <f t="shared" si="114"/>
        <v>#REF!</v>
      </c>
      <c r="P215" s="10" t="e">
        <f>(#REF!/$K$1)*60</f>
        <v>#REF!</v>
      </c>
      <c r="Q215" s="5" t="e">
        <f t="shared" si="117"/>
        <v>#REF!</v>
      </c>
      <c r="S215" s="12">
        <f>(B215/$I$1)*60-240+11</f>
        <v>21.571428571428584</v>
      </c>
      <c r="T215" s="12">
        <f>(B215/$J$1)*60-240+11</f>
        <v>4.8666666666666742</v>
      </c>
      <c r="U215" s="12">
        <f>(B215/$K$1)*60-240+11</f>
        <v>-9.75</v>
      </c>
      <c r="V215" s="15"/>
    </row>
    <row r="216" spans="1:36" ht="18">
      <c r="A216" s="1">
        <v>206</v>
      </c>
      <c r="B216" s="53">
        <v>176.8</v>
      </c>
      <c r="C216" s="58"/>
      <c r="D216" s="56"/>
      <c r="E216" s="56" t="s">
        <v>30</v>
      </c>
      <c r="F216" s="56" t="s">
        <v>181</v>
      </c>
      <c r="G216" s="56"/>
      <c r="H216" s="50">
        <f>$H$11-B216</f>
        <v>31.699999999999989</v>
      </c>
      <c r="I216" s="45" t="str">
        <f>TEXT(((B216/$I$1)/24)+$I$11,"u:mm")</f>
        <v>17:04</v>
      </c>
      <c r="J216" s="45" t="str">
        <f>TEXT(((B216/$J$1)/24)+$J$11,"u:mm")</f>
        <v>16:47</v>
      </c>
      <c r="K216" s="45" t="str">
        <f>TEXT(((B216/$K$1)/24)+$K$11,"u:mm")</f>
        <v>16:33</v>
      </c>
      <c r="L216" s="4" t="e">
        <f>(#REF!/$I$1)*60</f>
        <v>#REF!</v>
      </c>
      <c r="M216" s="5" t="e">
        <f t="shared" si="109"/>
        <v>#REF!</v>
      </c>
      <c r="N216" s="8" t="e">
        <f>(#REF!/$J$1)*60</f>
        <v>#REF!</v>
      </c>
      <c r="O216" s="5" t="e">
        <f t="shared" si="114"/>
        <v>#REF!</v>
      </c>
      <c r="P216" s="10" t="e">
        <f>(#REF!/$K$1)*60</f>
        <v>#REF!</v>
      </c>
      <c r="Q216" s="5" t="e">
        <f t="shared" si="117"/>
        <v>#REF!</v>
      </c>
      <c r="S216" s="12">
        <f>(B216/$I$1)*60-240+11</f>
        <v>23.571428571428584</v>
      </c>
      <c r="T216" s="12">
        <f>(B216/$J$1)*60-240+11</f>
        <v>6.7333333333333485</v>
      </c>
      <c r="U216" s="12">
        <f>(B216/$K$1)*60-240+11</f>
        <v>-8</v>
      </c>
      <c r="V216" s="15"/>
    </row>
    <row r="217" spans="1:36" ht="18">
      <c r="A217" s="1">
        <v>207</v>
      </c>
      <c r="B217" s="53"/>
      <c r="C217" s="55"/>
      <c r="D217" s="75" t="s">
        <v>283</v>
      </c>
      <c r="E217" s="64" t="s">
        <v>284</v>
      </c>
      <c r="F217" s="64"/>
      <c r="G217" s="64"/>
      <c r="H217" s="50"/>
      <c r="I217" s="45"/>
      <c r="J217" s="45"/>
      <c r="K217" s="45"/>
      <c r="L217" s="4" t="e">
        <f>(#REF!/$I$1)*60</f>
        <v>#REF!</v>
      </c>
      <c r="M217" s="5" t="e">
        <f t="shared" si="109"/>
        <v>#REF!</v>
      </c>
      <c r="N217" s="8" t="e">
        <f>(#REF!/$J$1)*60</f>
        <v>#REF!</v>
      </c>
      <c r="O217" s="5" t="e">
        <f t="shared" si="114"/>
        <v>#REF!</v>
      </c>
      <c r="P217" s="10" t="e">
        <f>(#REF!/$K$1)*60</f>
        <v>#REF!</v>
      </c>
      <c r="Q217" s="5" t="e">
        <f t="shared" si="117"/>
        <v>#REF!</v>
      </c>
      <c r="S217" s="12" t="e">
        <f>(#REF!/$I$1)*60-240+11</f>
        <v>#REF!</v>
      </c>
      <c r="T217" s="12" t="e">
        <f>(#REF!/$J$1)*60-240+11</f>
        <v>#REF!</v>
      </c>
      <c r="U217" s="12" t="e">
        <f>(#REF!/$K$1)*60-240+11</f>
        <v>#REF!</v>
      </c>
      <c r="V217" s="3"/>
    </row>
    <row r="218" spans="1:36" ht="18">
      <c r="A218" s="1">
        <v>208</v>
      </c>
      <c r="B218" s="53">
        <v>178.6</v>
      </c>
      <c r="C218" s="58"/>
      <c r="D218" s="56" t="s">
        <v>184</v>
      </c>
      <c r="E218" s="56" t="s">
        <v>33</v>
      </c>
      <c r="F218" s="56" t="s">
        <v>285</v>
      </c>
      <c r="G218" s="56"/>
      <c r="H218" s="50">
        <f t="shared" ref="H218:H226" si="127">$H$11-B218</f>
        <v>29.900000000000006</v>
      </c>
      <c r="I218" s="45" t="str">
        <f t="shared" ref="I218:I227" si="128">TEXT(((B218/$I$1)/24)+$I$11,"u:mm")</f>
        <v>17:07</v>
      </c>
      <c r="J218" s="45" t="str">
        <f t="shared" ref="J218:J227" si="129">TEXT(((B218/$J$1)/24)+$J$11,"u:mm")</f>
        <v>16:50</v>
      </c>
      <c r="K218" s="45" t="str">
        <f t="shared" ref="K218:K227" si="130">TEXT(((B218/$K$1)/24)+$K$11,"u:mm")</f>
        <v>16:35</v>
      </c>
      <c r="L218" s="4" t="e">
        <f>(#REF!/$I$1)*60</f>
        <v>#REF!</v>
      </c>
      <c r="M218" s="5" t="e">
        <f>(L218+$M$11)-300</f>
        <v>#REF!</v>
      </c>
      <c r="N218" s="8" t="e">
        <f>(#REF!/$J$1)*60</f>
        <v>#REF!</v>
      </c>
      <c r="O218" s="5" t="e">
        <f t="shared" si="114"/>
        <v>#REF!</v>
      </c>
      <c r="P218" s="10" t="e">
        <f>(#REF!/$K$1)*60</f>
        <v>#REF!</v>
      </c>
      <c r="Q218" s="5" t="e">
        <f t="shared" si="117"/>
        <v>#REF!</v>
      </c>
      <c r="S218" s="12">
        <f>(B218/$I$1)*60-240+11</f>
        <v>26.142857142857139</v>
      </c>
      <c r="T218" s="12">
        <f t="shared" ref="T218:T226" si="131">(B218/$J$1)*60-240+11</f>
        <v>9.1333333333333258</v>
      </c>
      <c r="U218" s="12">
        <f t="shared" ref="U218:U226" si="132">(B218/$K$1)*60-240+11</f>
        <v>-5.75</v>
      </c>
      <c r="V218" s="15"/>
    </row>
    <row r="219" spans="1:36" ht="18">
      <c r="A219" s="1">
        <v>209</v>
      </c>
      <c r="B219" s="53">
        <v>179.5</v>
      </c>
      <c r="C219" s="58"/>
      <c r="D219" s="56"/>
      <c r="E219" s="56" t="s">
        <v>33</v>
      </c>
      <c r="F219" s="56" t="s">
        <v>279</v>
      </c>
      <c r="G219" s="56"/>
      <c r="H219" s="50">
        <f t="shared" si="127"/>
        <v>29</v>
      </c>
      <c r="I219" s="45" t="str">
        <f t="shared" si="128"/>
        <v>17:08</v>
      </c>
      <c r="J219" s="45" t="str">
        <f t="shared" si="129"/>
        <v>16:51</v>
      </c>
      <c r="K219" s="45" t="str">
        <f t="shared" si="130"/>
        <v>16:36</v>
      </c>
      <c r="L219" s="4" t="e">
        <f>(#REF!/$I$1)*60</f>
        <v>#REF!</v>
      </c>
      <c r="M219" s="5" t="e">
        <f t="shared" ref="M219:M249" si="133">(L219+$M$11)-300</f>
        <v>#REF!</v>
      </c>
      <c r="N219" s="8" t="e">
        <f>(#REF!/$J$1)*60</f>
        <v>#REF!</v>
      </c>
      <c r="O219" s="5" t="e">
        <f t="shared" si="114"/>
        <v>#REF!</v>
      </c>
      <c r="P219" s="10" t="e">
        <f>(#REF!/$K$1)*60</f>
        <v>#REF!</v>
      </c>
      <c r="Q219" s="5" t="e">
        <f t="shared" si="117"/>
        <v>#REF!</v>
      </c>
      <c r="S219" s="12">
        <f>(B219/$I$1)*60-240+11</f>
        <v>27.428571428571445</v>
      </c>
      <c r="T219" s="12">
        <f t="shared" si="131"/>
        <v>10.333333333333343</v>
      </c>
      <c r="U219" s="12">
        <f t="shared" si="132"/>
        <v>-4.625</v>
      </c>
      <c r="V219" s="15"/>
    </row>
    <row r="220" spans="1:36" ht="18">
      <c r="A220" s="1">
        <v>210</v>
      </c>
      <c r="B220" s="53">
        <v>181.4</v>
      </c>
      <c r="C220" s="58"/>
      <c r="D220" s="56" t="s">
        <v>274</v>
      </c>
      <c r="E220" s="56" t="s">
        <v>15</v>
      </c>
      <c r="F220" s="56" t="s">
        <v>187</v>
      </c>
      <c r="G220" s="56"/>
      <c r="H220" s="50">
        <f t="shared" si="127"/>
        <v>27.099999999999994</v>
      </c>
      <c r="I220" s="45" t="str">
        <f t="shared" si="128"/>
        <v>17:11</v>
      </c>
      <c r="J220" s="45" t="str">
        <f t="shared" si="129"/>
        <v>16:53</v>
      </c>
      <c r="K220" s="45" t="str">
        <f t="shared" si="130"/>
        <v>16:38</v>
      </c>
      <c r="L220" s="4" t="e">
        <f>(#REF!/$I$1)*60</f>
        <v>#REF!</v>
      </c>
      <c r="M220" s="5" t="e">
        <f t="shared" si="133"/>
        <v>#REF!</v>
      </c>
      <c r="N220" s="8" t="e">
        <f>(#REF!/$J$1)*60</f>
        <v>#REF!</v>
      </c>
      <c r="O220" s="5" t="e">
        <f t="shared" si="114"/>
        <v>#REF!</v>
      </c>
      <c r="P220" s="10" t="e">
        <f>(#REF!/$K$1)*60</f>
        <v>#REF!</v>
      </c>
      <c r="Q220" s="5" t="e">
        <f t="shared" si="117"/>
        <v>#REF!</v>
      </c>
      <c r="S220" s="12">
        <f t="shared" ref="S220:S226" si="134">(B220/$I$1)*60-300+11</f>
        <v>-29.85714285714289</v>
      </c>
      <c r="T220" s="12">
        <f t="shared" si="131"/>
        <v>12.866666666666703</v>
      </c>
      <c r="U220" s="12">
        <f t="shared" si="132"/>
        <v>-2.25</v>
      </c>
      <c r="V220" s="15"/>
    </row>
    <row r="221" spans="1:36" ht="18">
      <c r="A221" s="1">
        <v>211</v>
      </c>
      <c r="B221" s="53">
        <v>182.4</v>
      </c>
      <c r="C221" s="58"/>
      <c r="D221" s="56"/>
      <c r="E221" s="56" t="s">
        <v>15</v>
      </c>
      <c r="F221" s="56" t="s">
        <v>286</v>
      </c>
      <c r="G221" s="56"/>
      <c r="H221" s="50">
        <f t="shared" si="127"/>
        <v>26.099999999999994</v>
      </c>
      <c r="I221" s="45" t="str">
        <f t="shared" si="128"/>
        <v>17:12</v>
      </c>
      <c r="J221" s="45" t="str">
        <f t="shared" si="129"/>
        <v>16:55</v>
      </c>
      <c r="K221" s="45" t="str">
        <f t="shared" si="130"/>
        <v>16:40</v>
      </c>
      <c r="L221" s="4" t="e">
        <f>(#REF!/$I$1)*60</f>
        <v>#REF!</v>
      </c>
      <c r="M221" s="5" t="e">
        <f t="shared" si="133"/>
        <v>#REF!</v>
      </c>
      <c r="N221" s="8" t="e">
        <f>(#REF!/$J$1)*60</f>
        <v>#REF!</v>
      </c>
      <c r="O221" s="5" t="e">
        <f t="shared" si="114"/>
        <v>#REF!</v>
      </c>
      <c r="P221" s="10" t="e">
        <f>(#REF!/$K$1)*60</f>
        <v>#REF!</v>
      </c>
      <c r="Q221" s="5" t="e">
        <f t="shared" si="117"/>
        <v>#REF!</v>
      </c>
      <c r="S221" s="12">
        <f t="shared" si="134"/>
        <v>-28.428571428571388</v>
      </c>
      <c r="T221" s="12">
        <f t="shared" si="131"/>
        <v>14.200000000000017</v>
      </c>
      <c r="U221" s="12">
        <f t="shared" si="132"/>
        <v>-0.99999999999997158</v>
      </c>
      <c r="V221" s="15"/>
    </row>
    <row r="222" spans="1:36" ht="18">
      <c r="A222" s="1">
        <v>212</v>
      </c>
      <c r="B222" s="53">
        <v>182.5</v>
      </c>
      <c r="C222" s="58"/>
      <c r="D222" s="56"/>
      <c r="E222" s="56" t="s">
        <v>110</v>
      </c>
      <c r="F222" s="56" t="s">
        <v>287</v>
      </c>
      <c r="G222" s="56" t="s">
        <v>288</v>
      </c>
      <c r="H222" s="50">
        <f t="shared" si="127"/>
        <v>26</v>
      </c>
      <c r="I222" s="45" t="str">
        <f t="shared" si="128"/>
        <v>17:12</v>
      </c>
      <c r="J222" s="45" t="str">
        <f t="shared" si="129"/>
        <v>16:55</v>
      </c>
      <c r="K222" s="45" t="str">
        <f t="shared" si="130"/>
        <v>16:40</v>
      </c>
      <c r="L222" s="4" t="e">
        <f>(#REF!/$I$1)*60</f>
        <v>#REF!</v>
      </c>
      <c r="M222" s="5" t="e">
        <f t="shared" si="133"/>
        <v>#REF!</v>
      </c>
      <c r="N222" s="8" t="e">
        <f>(#REF!/$J$1)*60</f>
        <v>#REF!</v>
      </c>
      <c r="O222" s="5" t="e">
        <f t="shared" si="114"/>
        <v>#REF!</v>
      </c>
      <c r="P222" s="10" t="e">
        <f>(#REF!/$K$1)*60</f>
        <v>#REF!</v>
      </c>
      <c r="Q222" s="5" t="e">
        <f t="shared" si="117"/>
        <v>#REF!</v>
      </c>
      <c r="S222" s="12">
        <f t="shared" si="134"/>
        <v>-28.285714285714334</v>
      </c>
      <c r="T222" s="12">
        <f t="shared" si="131"/>
        <v>14.333333333333314</v>
      </c>
      <c r="U222" s="12">
        <f t="shared" si="132"/>
        <v>-0.875</v>
      </c>
      <c r="V222" s="15"/>
    </row>
    <row r="223" spans="1:36" ht="18">
      <c r="A223" s="1">
        <v>213</v>
      </c>
      <c r="B223" s="53">
        <v>183.4</v>
      </c>
      <c r="C223" s="41" t="s">
        <v>6</v>
      </c>
      <c r="D223" s="56" t="s">
        <v>289</v>
      </c>
      <c r="E223" s="56" t="s">
        <v>290</v>
      </c>
      <c r="F223" s="56" t="s">
        <v>291</v>
      </c>
      <c r="G223" s="56"/>
      <c r="H223" s="50">
        <f t="shared" si="127"/>
        <v>25.099999999999994</v>
      </c>
      <c r="I223" s="45" t="str">
        <f t="shared" si="128"/>
        <v>17:14</v>
      </c>
      <c r="J223" s="45" t="str">
        <f t="shared" si="129"/>
        <v>16:56</v>
      </c>
      <c r="K223" s="45" t="str">
        <f t="shared" si="130"/>
        <v>16:41</v>
      </c>
      <c r="L223" s="4" t="e">
        <f>(#REF!/$I$1)*60</f>
        <v>#REF!</v>
      </c>
      <c r="M223" s="5" t="e">
        <f t="shared" si="133"/>
        <v>#REF!</v>
      </c>
      <c r="N223" s="8" t="e">
        <f>(#REF!/$J$1)*60</f>
        <v>#REF!</v>
      </c>
      <c r="O223" s="5" t="e">
        <f t="shared" si="114"/>
        <v>#REF!</v>
      </c>
      <c r="P223" s="10" t="e">
        <f>(#REF!/$K$1)*60</f>
        <v>#REF!</v>
      </c>
      <c r="Q223" s="5" t="e">
        <f t="shared" si="117"/>
        <v>#REF!</v>
      </c>
      <c r="S223" s="12">
        <f t="shared" si="134"/>
        <v>-27</v>
      </c>
      <c r="T223" s="12">
        <f t="shared" si="131"/>
        <v>15.53333333333336</v>
      </c>
      <c r="U223" s="12">
        <f t="shared" si="132"/>
        <v>0.25</v>
      </c>
      <c r="V223" s="15"/>
    </row>
    <row r="224" spans="1:36" ht="18">
      <c r="A224" s="1">
        <v>214</v>
      </c>
      <c r="B224" s="53">
        <v>184.3</v>
      </c>
      <c r="C224" s="47"/>
      <c r="D224" s="56" t="s">
        <v>292</v>
      </c>
      <c r="E224" s="56" t="s">
        <v>33</v>
      </c>
      <c r="F224" s="56" t="s">
        <v>293</v>
      </c>
      <c r="G224" s="56" t="s">
        <v>93</v>
      </c>
      <c r="H224" s="50">
        <f t="shared" si="127"/>
        <v>24.199999999999989</v>
      </c>
      <c r="I224" s="45" t="str">
        <f t="shared" si="128"/>
        <v>17:15</v>
      </c>
      <c r="J224" s="45" t="str">
        <f t="shared" si="129"/>
        <v>16:57</v>
      </c>
      <c r="K224" s="45" t="str">
        <f t="shared" si="130"/>
        <v>16:42</v>
      </c>
      <c r="L224" s="4" t="e">
        <f>(#REF!/$I$1)*60</f>
        <v>#REF!</v>
      </c>
      <c r="M224" s="5" t="e">
        <f t="shared" si="133"/>
        <v>#REF!</v>
      </c>
      <c r="N224" s="8" t="e">
        <f>(#REF!/$J$1)*60</f>
        <v>#REF!</v>
      </c>
      <c r="O224" s="5" t="e">
        <f t="shared" si="114"/>
        <v>#REF!</v>
      </c>
      <c r="P224" s="10" t="e">
        <f>(#REF!/$K$1)*60</f>
        <v>#REF!</v>
      </c>
      <c r="Q224" s="5" t="e">
        <f t="shared" si="117"/>
        <v>#REF!</v>
      </c>
      <c r="S224" s="12">
        <f t="shared" si="134"/>
        <v>-25.714285714285666</v>
      </c>
      <c r="T224" s="12">
        <f t="shared" si="131"/>
        <v>16.73333333333332</v>
      </c>
      <c r="U224" s="12">
        <f t="shared" si="132"/>
        <v>1.375</v>
      </c>
      <c r="V224" s="15"/>
    </row>
    <row r="225" spans="1:22" ht="18">
      <c r="A225" s="1">
        <v>215</v>
      </c>
      <c r="B225" s="53">
        <v>186.4</v>
      </c>
      <c r="C225" s="47"/>
      <c r="D225" s="56"/>
      <c r="E225" s="56" t="s">
        <v>15</v>
      </c>
      <c r="F225" s="65" t="s">
        <v>294</v>
      </c>
      <c r="G225" s="65" t="s">
        <v>80</v>
      </c>
      <c r="H225" s="50">
        <f t="shared" si="127"/>
        <v>22.099999999999994</v>
      </c>
      <c r="I225" s="45" t="str">
        <f t="shared" si="128"/>
        <v>17:18</v>
      </c>
      <c r="J225" s="45" t="str">
        <f t="shared" si="129"/>
        <v>17:00</v>
      </c>
      <c r="K225" s="45" t="str">
        <f t="shared" si="130"/>
        <v>16:45</v>
      </c>
      <c r="L225" s="4" t="e">
        <f>(#REF!/$I$1)*60</f>
        <v>#REF!</v>
      </c>
      <c r="M225" s="5" t="e">
        <f t="shared" si="133"/>
        <v>#REF!</v>
      </c>
      <c r="N225" s="8" t="e">
        <f>(#REF!/$J$1)*60</f>
        <v>#REF!</v>
      </c>
      <c r="O225" s="5" t="e">
        <f t="shared" si="114"/>
        <v>#REF!</v>
      </c>
      <c r="P225" s="10" t="e">
        <f>(#REF!/$K$1)*60</f>
        <v>#REF!</v>
      </c>
      <c r="Q225" s="5" t="e">
        <f t="shared" si="117"/>
        <v>#REF!</v>
      </c>
      <c r="S225" s="12">
        <f t="shared" si="134"/>
        <v>-22.714285714285722</v>
      </c>
      <c r="T225" s="12">
        <f t="shared" si="131"/>
        <v>19.533333333333331</v>
      </c>
      <c r="U225" s="12">
        <f t="shared" si="132"/>
        <v>4</v>
      </c>
      <c r="V225" s="15"/>
    </row>
    <row r="226" spans="1:22" ht="18">
      <c r="A226" s="1">
        <v>216</v>
      </c>
      <c r="B226" s="53">
        <v>187.8</v>
      </c>
      <c r="C226" s="47"/>
      <c r="D226" s="56" t="s">
        <v>295</v>
      </c>
      <c r="E226" s="56" t="s">
        <v>30</v>
      </c>
      <c r="F226" s="56" t="s">
        <v>296</v>
      </c>
      <c r="G226" s="56"/>
      <c r="H226" s="50">
        <f t="shared" si="127"/>
        <v>20.699999999999989</v>
      </c>
      <c r="I226" s="45" t="str">
        <f t="shared" si="128"/>
        <v>17:20</v>
      </c>
      <c r="J226" s="45" t="str">
        <f t="shared" si="129"/>
        <v>17:02</v>
      </c>
      <c r="K226" s="45" t="str">
        <f t="shared" si="130"/>
        <v>16:46</v>
      </c>
      <c r="L226" s="4"/>
      <c r="M226" s="5"/>
      <c r="N226" s="8"/>
      <c r="O226" s="5"/>
      <c r="P226" s="10"/>
      <c r="Q226" s="5"/>
      <c r="S226" s="12">
        <f t="shared" si="134"/>
        <v>-20.714285714285722</v>
      </c>
      <c r="T226" s="12">
        <f t="shared" si="131"/>
        <v>21.400000000000034</v>
      </c>
      <c r="U226" s="12">
        <f t="shared" si="132"/>
        <v>5.75</v>
      </c>
      <c r="V226" s="15"/>
    </row>
    <row r="227" spans="1:22" ht="18">
      <c r="A227" s="1">
        <v>217</v>
      </c>
      <c r="B227" s="53">
        <v>188.5</v>
      </c>
      <c r="C227" s="47"/>
      <c r="D227" s="76" t="s">
        <v>297</v>
      </c>
      <c r="E227" s="56"/>
      <c r="F227" s="56"/>
      <c r="G227" s="56"/>
      <c r="H227" s="50">
        <v>20</v>
      </c>
      <c r="I227" s="45" t="str">
        <f t="shared" si="128"/>
        <v>17:21</v>
      </c>
      <c r="J227" s="45" t="str">
        <f t="shared" si="129"/>
        <v>17:03</v>
      </c>
      <c r="K227" s="45" t="str">
        <f t="shared" si="130"/>
        <v>16:47</v>
      </c>
      <c r="L227" s="4"/>
      <c r="M227" s="5"/>
      <c r="N227" s="8"/>
      <c r="O227" s="5"/>
      <c r="P227" s="10"/>
      <c r="Q227" s="5"/>
      <c r="S227" s="12"/>
      <c r="T227" s="12"/>
      <c r="U227" s="12"/>
      <c r="V227" s="15"/>
    </row>
    <row r="228" spans="1:22" ht="18">
      <c r="A228" s="1">
        <v>218</v>
      </c>
      <c r="B228" s="53"/>
      <c r="C228" s="41"/>
      <c r="D228" s="63" t="s">
        <v>298</v>
      </c>
      <c r="E228" s="64" t="s">
        <v>299</v>
      </c>
      <c r="F228" s="64"/>
      <c r="G228" s="64"/>
      <c r="H228" s="50"/>
      <c r="I228" s="45"/>
      <c r="J228" s="45"/>
      <c r="K228" s="45"/>
      <c r="L228" s="4" t="e">
        <f>(#REF!/$I$1)*60</f>
        <v>#REF!</v>
      </c>
      <c r="M228" s="5" t="e">
        <f t="shared" si="133"/>
        <v>#REF!</v>
      </c>
      <c r="N228" s="8" t="e">
        <f>(#REF!/$J$1)*60</f>
        <v>#REF!</v>
      </c>
      <c r="O228" s="5" t="e">
        <f t="shared" si="114"/>
        <v>#REF!</v>
      </c>
      <c r="P228" s="10" t="e">
        <f>(#REF!/$K$1)*60</f>
        <v>#REF!</v>
      </c>
      <c r="Q228" s="5" t="e">
        <f t="shared" si="117"/>
        <v>#REF!</v>
      </c>
      <c r="S228" s="12" t="e">
        <f>(#REF!/$I$1)*60-300+11</f>
        <v>#REF!</v>
      </c>
      <c r="T228" s="12" t="e">
        <f>(#REF!/$J$1)*60-240+11</f>
        <v>#REF!</v>
      </c>
      <c r="U228" s="12" t="e">
        <f>(#REF!/$K$1)*60-240+11</f>
        <v>#REF!</v>
      </c>
      <c r="V228" s="3"/>
    </row>
    <row r="229" spans="1:22" ht="18">
      <c r="A229" s="1">
        <v>219</v>
      </c>
      <c r="B229" s="53">
        <v>189.3</v>
      </c>
      <c r="C229" s="47"/>
      <c r="D229" s="56"/>
      <c r="E229" s="56" t="s">
        <v>33</v>
      </c>
      <c r="F229" s="56" t="s">
        <v>300</v>
      </c>
      <c r="G229" s="59"/>
      <c r="H229" s="50">
        <f t="shared" ref="H229:H249" si="135">$H$11-B229</f>
        <v>19.199999999999989</v>
      </c>
      <c r="I229" s="45" t="str">
        <f t="shared" ref="I229:I249" si="136">TEXT(((B229/$I$1)/24)+$I$11,"u:mm")</f>
        <v>17:22</v>
      </c>
      <c r="J229" s="45" t="str">
        <f t="shared" ref="J229:J249" si="137">TEXT(((B229/$J$1)/24)+$J$11,"u:mm")</f>
        <v>17:04</v>
      </c>
      <c r="K229" s="45" t="str">
        <f t="shared" ref="K229:K249" si="138">TEXT(((B229/$K$1)/24)+$K$11,"u:mm")</f>
        <v>16:48</v>
      </c>
      <c r="L229" s="4" t="e">
        <f>(#REF!/$I$1)*60</f>
        <v>#REF!</v>
      </c>
      <c r="M229" s="5" t="e">
        <f t="shared" si="133"/>
        <v>#REF!</v>
      </c>
      <c r="N229" s="8" t="e">
        <f>(#REF!/$J$1)*60</f>
        <v>#REF!</v>
      </c>
      <c r="O229" s="5" t="e">
        <f>(N229+$M$11)-300</f>
        <v>#REF!</v>
      </c>
      <c r="P229" s="10" t="e">
        <f>(#REF!/$K$1)*60</f>
        <v>#REF!</v>
      </c>
      <c r="Q229" s="5" t="e">
        <f t="shared" si="117"/>
        <v>#REF!</v>
      </c>
      <c r="S229" s="12">
        <f>(B229/$I$1)*60-300+11</f>
        <v>-18.571428571428555</v>
      </c>
      <c r="T229" s="12">
        <f>(B229/$J$1)*60-240+11</f>
        <v>23.400000000000034</v>
      </c>
      <c r="U229" s="12">
        <f>(B229/$K$1)*60-240+11</f>
        <v>7.625</v>
      </c>
      <c r="V229" s="15"/>
    </row>
    <row r="230" spans="1:22" ht="18">
      <c r="A230" s="1">
        <v>220</v>
      </c>
      <c r="B230" s="53">
        <v>190.8</v>
      </c>
      <c r="C230" s="47"/>
      <c r="D230" s="56" t="s">
        <v>301</v>
      </c>
      <c r="E230" s="56" t="s">
        <v>30</v>
      </c>
      <c r="F230" s="56" t="s">
        <v>302</v>
      </c>
      <c r="G230" s="59"/>
      <c r="H230" s="50">
        <f t="shared" si="135"/>
        <v>17.699999999999989</v>
      </c>
      <c r="I230" s="45" t="str">
        <f t="shared" si="136"/>
        <v>17:24</v>
      </c>
      <c r="J230" s="45" t="str">
        <f t="shared" si="137"/>
        <v>17:06</v>
      </c>
      <c r="K230" s="45" t="str">
        <f t="shared" si="138"/>
        <v>16:50</v>
      </c>
      <c r="L230" s="4"/>
      <c r="M230" s="5"/>
      <c r="N230" s="8"/>
      <c r="O230" s="5"/>
      <c r="P230" s="10"/>
      <c r="Q230" s="5"/>
      <c r="S230" s="12"/>
      <c r="T230" s="12"/>
      <c r="U230" s="12"/>
      <c r="V230" s="15"/>
    </row>
    <row r="231" spans="1:22" ht="18">
      <c r="A231" s="1">
        <v>221</v>
      </c>
      <c r="B231" s="53">
        <v>193.1</v>
      </c>
      <c r="C231" s="47"/>
      <c r="D231" s="56"/>
      <c r="E231" s="56" t="s">
        <v>15</v>
      </c>
      <c r="F231" s="56" t="s">
        <v>303</v>
      </c>
      <c r="G231" s="59"/>
      <c r="H231" s="50">
        <f t="shared" si="135"/>
        <v>15.400000000000006</v>
      </c>
      <c r="I231" s="45" t="str">
        <f t="shared" si="136"/>
        <v>17:27</v>
      </c>
      <c r="J231" s="45" t="str">
        <f t="shared" si="137"/>
        <v>17:09</v>
      </c>
      <c r="K231" s="45" t="str">
        <f t="shared" si="138"/>
        <v>16:53</v>
      </c>
      <c r="L231" s="4"/>
      <c r="M231" s="5"/>
      <c r="N231" s="8"/>
      <c r="O231" s="5"/>
      <c r="P231" s="10"/>
      <c r="Q231" s="5"/>
      <c r="S231" s="12"/>
      <c r="T231" s="12"/>
      <c r="U231" s="12"/>
      <c r="V231" s="15"/>
    </row>
    <row r="232" spans="1:22" ht="18">
      <c r="A232" s="1">
        <v>222</v>
      </c>
      <c r="B232" s="53">
        <v>194.5</v>
      </c>
      <c r="C232" s="47"/>
      <c r="D232" s="56" t="s">
        <v>304</v>
      </c>
      <c r="E232" s="56" t="s">
        <v>15</v>
      </c>
      <c r="F232" s="56" t="s">
        <v>305</v>
      </c>
      <c r="G232" s="59"/>
      <c r="H232" s="50">
        <f t="shared" si="135"/>
        <v>14</v>
      </c>
      <c r="I232" s="45" t="str">
        <f t="shared" si="136"/>
        <v>17:29</v>
      </c>
      <c r="J232" s="45" t="str">
        <f t="shared" si="137"/>
        <v>17:11</v>
      </c>
      <c r="K232" s="45" t="str">
        <f t="shared" si="138"/>
        <v>16:55</v>
      </c>
      <c r="L232" s="4"/>
      <c r="M232" s="5"/>
      <c r="N232" s="8"/>
      <c r="O232" s="5"/>
      <c r="P232" s="10"/>
      <c r="Q232" s="5"/>
      <c r="S232" s="12"/>
      <c r="T232" s="12"/>
      <c r="U232" s="12"/>
      <c r="V232" s="15"/>
    </row>
    <row r="233" spans="1:22" ht="18">
      <c r="A233" s="1">
        <v>223</v>
      </c>
      <c r="B233" s="53">
        <v>195.8</v>
      </c>
      <c r="C233" s="47"/>
      <c r="D233" s="56"/>
      <c r="E233" s="52" t="s">
        <v>15</v>
      </c>
      <c r="F233" s="56" t="s">
        <v>306</v>
      </c>
      <c r="G233" s="56"/>
      <c r="H233" s="50">
        <f t="shared" si="135"/>
        <v>12.699999999999989</v>
      </c>
      <c r="I233" s="45" t="str">
        <f t="shared" si="136"/>
        <v>17:31</v>
      </c>
      <c r="J233" s="45" t="str">
        <f t="shared" si="137"/>
        <v>17:13</v>
      </c>
      <c r="K233" s="45" t="str">
        <f t="shared" si="138"/>
        <v>16:56</v>
      </c>
      <c r="L233" s="4" t="e">
        <f>(#REF!/$I$1)*60</f>
        <v>#REF!</v>
      </c>
      <c r="M233" s="5" t="e">
        <f t="shared" si="133"/>
        <v>#REF!</v>
      </c>
      <c r="N233" s="8" t="e">
        <f>(#REF!/$J$1)*60</f>
        <v>#REF!</v>
      </c>
      <c r="O233" s="5" t="e">
        <f t="shared" ref="O233:O249" si="139">(N233+$M$11)-300</f>
        <v>#REF!</v>
      </c>
      <c r="P233" s="10" t="e">
        <f>(#REF!/$K$1)*60</f>
        <v>#REF!</v>
      </c>
      <c r="Q233" s="5" t="e">
        <f t="shared" si="117"/>
        <v>#REF!</v>
      </c>
      <c r="S233" s="12">
        <f t="shared" ref="S233:S240" si="140">(B233/$I$1)*60-300+11</f>
        <v>-9.2857142857142776</v>
      </c>
      <c r="T233" s="12">
        <f t="shared" ref="T233:T249" si="141">(B233/$J$1)*60-300+11</f>
        <v>-27.933333333333337</v>
      </c>
      <c r="U233" s="12">
        <f>(B233/$K$1)*60-240+11</f>
        <v>15.75</v>
      </c>
      <c r="V233" s="15"/>
    </row>
    <row r="234" spans="1:22" ht="18">
      <c r="A234" s="1">
        <v>224</v>
      </c>
      <c r="B234" s="53">
        <v>196.9</v>
      </c>
      <c r="C234" s="47"/>
      <c r="D234" s="56" t="s">
        <v>32</v>
      </c>
      <c r="E234" s="52" t="s">
        <v>15</v>
      </c>
      <c r="F234" s="56" t="s">
        <v>307</v>
      </c>
      <c r="G234" s="56"/>
      <c r="H234" s="50">
        <f t="shared" si="135"/>
        <v>11.599999999999994</v>
      </c>
      <c r="I234" s="45" t="str">
        <f t="shared" si="136"/>
        <v>17:33</v>
      </c>
      <c r="J234" s="45" t="str">
        <f t="shared" si="137"/>
        <v>17:14</v>
      </c>
      <c r="K234" s="45" t="str">
        <f t="shared" si="138"/>
        <v>16:58</v>
      </c>
      <c r="L234" s="4" t="e">
        <f>(#REF!/$I$1)*60</f>
        <v>#REF!</v>
      </c>
      <c r="M234" s="5" t="e">
        <f t="shared" si="133"/>
        <v>#REF!</v>
      </c>
      <c r="N234" s="8" t="e">
        <f>(#REF!/$J$1)*60</f>
        <v>#REF!</v>
      </c>
      <c r="O234" s="5" t="e">
        <f t="shared" si="139"/>
        <v>#REF!</v>
      </c>
      <c r="P234" s="10" t="e">
        <f>(#REF!/$K$1)*60</f>
        <v>#REF!</v>
      </c>
      <c r="Q234" s="5" t="e">
        <f t="shared" si="117"/>
        <v>#REF!</v>
      </c>
      <c r="S234" s="12">
        <f t="shared" si="140"/>
        <v>-7.7142857142857224</v>
      </c>
      <c r="T234" s="12">
        <f t="shared" si="141"/>
        <v>-26.46666666666664</v>
      </c>
      <c r="U234" s="12">
        <f>(B234/$K$1)*60-240+11</f>
        <v>17.125000000000028</v>
      </c>
      <c r="V234" s="15"/>
    </row>
    <row r="235" spans="1:22" ht="18">
      <c r="A235" s="1">
        <v>225</v>
      </c>
      <c r="B235" s="53">
        <v>197.5</v>
      </c>
      <c r="C235" s="47"/>
      <c r="D235" s="56"/>
      <c r="E235" s="52" t="s">
        <v>33</v>
      </c>
      <c r="F235" s="56" t="s">
        <v>308</v>
      </c>
      <c r="G235" s="56"/>
      <c r="H235" s="50">
        <f t="shared" si="135"/>
        <v>11</v>
      </c>
      <c r="I235" s="45" t="str">
        <f t="shared" si="136"/>
        <v>17:34</v>
      </c>
      <c r="J235" s="45" t="str">
        <f t="shared" si="137"/>
        <v>17:15</v>
      </c>
      <c r="K235" s="45" t="str">
        <f t="shared" si="138"/>
        <v>16:58</v>
      </c>
      <c r="L235" s="4" t="e">
        <f>(#REF!/$I$1)*60</f>
        <v>#REF!</v>
      </c>
      <c r="M235" s="5" t="e">
        <f t="shared" si="133"/>
        <v>#REF!</v>
      </c>
      <c r="N235" s="8" t="e">
        <f>(#REF!/$J$1)*60</f>
        <v>#REF!</v>
      </c>
      <c r="O235" s="5" t="e">
        <f t="shared" si="139"/>
        <v>#REF!</v>
      </c>
      <c r="P235" s="10" t="e">
        <f>(#REF!/$K$1)*60</f>
        <v>#REF!</v>
      </c>
      <c r="Q235" s="5" t="e">
        <f t="shared" si="117"/>
        <v>#REF!</v>
      </c>
      <c r="S235" s="12">
        <f t="shared" si="140"/>
        <v>-6.8571428571428328</v>
      </c>
      <c r="T235" s="12">
        <f t="shared" si="141"/>
        <v>-25.666666666666629</v>
      </c>
      <c r="U235" s="12">
        <f>(B235/$K$1)*60-240+11</f>
        <v>17.874999999999972</v>
      </c>
      <c r="V235" s="3"/>
    </row>
    <row r="236" spans="1:22" ht="18">
      <c r="A236" s="1">
        <v>226</v>
      </c>
      <c r="B236" s="53">
        <v>198.4</v>
      </c>
      <c r="C236" s="47"/>
      <c r="D236" s="56"/>
      <c r="E236" s="52" t="s">
        <v>30</v>
      </c>
      <c r="F236" s="56" t="s">
        <v>309</v>
      </c>
      <c r="G236" s="56"/>
      <c r="H236" s="50">
        <f t="shared" si="135"/>
        <v>10.099999999999994</v>
      </c>
      <c r="I236" s="45" t="str">
        <f t="shared" si="136"/>
        <v>17:35</v>
      </c>
      <c r="J236" s="45" t="str">
        <f t="shared" si="137"/>
        <v>17:16</v>
      </c>
      <c r="K236" s="45" t="str">
        <f t="shared" si="138"/>
        <v>17:00</v>
      </c>
      <c r="L236" s="4" t="e">
        <f>(#REF!/$I$1)*60</f>
        <v>#REF!</v>
      </c>
      <c r="M236" s="5" t="e">
        <f t="shared" si="133"/>
        <v>#REF!</v>
      </c>
      <c r="N236" s="8" t="e">
        <f>(#REF!/$J$1)*60</f>
        <v>#REF!</v>
      </c>
      <c r="O236" s="5" t="e">
        <f t="shared" si="139"/>
        <v>#REF!</v>
      </c>
      <c r="P236" s="10" t="e">
        <f>(#REF!/$K$1)*60</f>
        <v>#REF!</v>
      </c>
      <c r="Q236" s="5" t="e">
        <f>(P236+$M$11)-300</f>
        <v>#REF!</v>
      </c>
      <c r="S236" s="12">
        <f t="shared" si="140"/>
        <v>-5.5714285714285552</v>
      </c>
      <c r="T236" s="12">
        <f t="shared" si="141"/>
        <v>-24.466666666666697</v>
      </c>
      <c r="U236" s="12">
        <f>(B236/$K$1)*60-300+11</f>
        <v>-40.999999999999972</v>
      </c>
      <c r="V236" s="15"/>
    </row>
    <row r="237" spans="1:22" ht="18">
      <c r="A237" s="1">
        <v>227</v>
      </c>
      <c r="B237" s="53">
        <v>199</v>
      </c>
      <c r="C237" s="47"/>
      <c r="D237" s="56"/>
      <c r="E237" s="52" t="s">
        <v>15</v>
      </c>
      <c r="F237" s="56" t="s">
        <v>310</v>
      </c>
      <c r="G237" s="56"/>
      <c r="H237" s="50">
        <f t="shared" si="135"/>
        <v>9.5</v>
      </c>
      <c r="I237" s="45" t="str">
        <f t="shared" si="136"/>
        <v>17:36</v>
      </c>
      <c r="J237" s="45" t="str">
        <f t="shared" si="137"/>
        <v>17:17</v>
      </c>
      <c r="K237" s="45" t="str">
        <f t="shared" si="138"/>
        <v>17:00</v>
      </c>
      <c r="L237" s="4"/>
      <c r="M237" s="5"/>
      <c r="N237" s="8"/>
      <c r="O237" s="5"/>
      <c r="P237" s="10"/>
      <c r="Q237" s="5"/>
      <c r="S237" s="12">
        <f t="shared" si="140"/>
        <v>-4.7142857142857224</v>
      </c>
      <c r="T237" s="12">
        <f t="shared" si="141"/>
        <v>-23.666666666666629</v>
      </c>
      <c r="U237" s="12"/>
      <c r="V237" s="15"/>
    </row>
    <row r="238" spans="1:22" ht="18">
      <c r="A238" s="1">
        <v>228</v>
      </c>
      <c r="B238" s="53">
        <v>199.6</v>
      </c>
      <c r="C238" s="47"/>
      <c r="D238" s="56"/>
      <c r="E238" s="52" t="s">
        <v>33</v>
      </c>
      <c r="F238" s="56" t="s">
        <v>311</v>
      </c>
      <c r="G238" s="56"/>
      <c r="H238" s="50">
        <f t="shared" si="135"/>
        <v>8.9000000000000057</v>
      </c>
      <c r="I238" s="45" t="str">
        <f t="shared" si="136"/>
        <v>17:37</v>
      </c>
      <c r="J238" s="45" t="str">
        <f t="shared" si="137"/>
        <v>17:18</v>
      </c>
      <c r="K238" s="45" t="str">
        <f t="shared" si="138"/>
        <v>17:01</v>
      </c>
      <c r="L238" s="4"/>
      <c r="M238" s="5"/>
      <c r="N238" s="8"/>
      <c r="O238" s="5"/>
      <c r="P238" s="10"/>
      <c r="Q238" s="5"/>
      <c r="S238" s="12">
        <f t="shared" si="140"/>
        <v>-3.8571428571428328</v>
      </c>
      <c r="T238" s="12">
        <f t="shared" si="141"/>
        <v>-22.866666666666674</v>
      </c>
      <c r="U238" s="12"/>
      <c r="V238" s="15"/>
    </row>
    <row r="239" spans="1:22" ht="18">
      <c r="A239" s="1">
        <v>229</v>
      </c>
      <c r="B239" s="53">
        <v>202.1</v>
      </c>
      <c r="C239" s="47"/>
      <c r="D239" s="56" t="s">
        <v>7</v>
      </c>
      <c r="E239" s="52" t="s">
        <v>15</v>
      </c>
      <c r="F239" s="65" t="s">
        <v>311</v>
      </c>
      <c r="G239" s="65" t="s">
        <v>123</v>
      </c>
      <c r="H239" s="50">
        <f t="shared" si="135"/>
        <v>6.4000000000000057</v>
      </c>
      <c r="I239" s="45" t="str">
        <f t="shared" si="136"/>
        <v>17:40</v>
      </c>
      <c r="J239" s="45" t="str">
        <f t="shared" si="137"/>
        <v>17:21</v>
      </c>
      <c r="K239" s="45" t="str">
        <f t="shared" si="138"/>
        <v>17:04</v>
      </c>
      <c r="L239" s="4"/>
      <c r="M239" s="5"/>
      <c r="N239" s="8"/>
      <c r="O239" s="5"/>
      <c r="P239" s="10"/>
      <c r="Q239" s="5"/>
      <c r="S239" s="12">
        <f t="shared" si="140"/>
        <v>-0.28571428571427759</v>
      </c>
      <c r="T239" s="12">
        <f t="shared" si="141"/>
        <v>-19.53333333333336</v>
      </c>
      <c r="U239" s="12"/>
      <c r="V239" s="15"/>
    </row>
    <row r="240" spans="1:22" ht="18">
      <c r="A240" s="1">
        <v>230</v>
      </c>
      <c r="B240" s="53">
        <v>203.4</v>
      </c>
      <c r="C240" s="47"/>
      <c r="D240" s="56"/>
      <c r="E240" s="56" t="s">
        <v>33</v>
      </c>
      <c r="F240" s="56" t="s">
        <v>312</v>
      </c>
      <c r="G240" s="56"/>
      <c r="H240" s="50">
        <f t="shared" si="135"/>
        <v>5.0999999999999943</v>
      </c>
      <c r="I240" s="45" t="str">
        <f t="shared" si="136"/>
        <v>17:42</v>
      </c>
      <c r="J240" s="45" t="str">
        <f t="shared" si="137"/>
        <v>17:23</v>
      </c>
      <c r="K240" s="45" t="str">
        <f t="shared" si="138"/>
        <v>17:06</v>
      </c>
      <c r="L240" s="4" t="e">
        <f>(#REF!/$I$1)*60</f>
        <v>#REF!</v>
      </c>
      <c r="M240" s="5" t="e">
        <f t="shared" si="133"/>
        <v>#REF!</v>
      </c>
      <c r="N240" s="8" t="e">
        <f>(#REF!/$J$1)*60</f>
        <v>#REF!</v>
      </c>
      <c r="O240" s="5" t="e">
        <f t="shared" si="139"/>
        <v>#REF!</v>
      </c>
      <c r="P240" s="10" t="e">
        <f>(#REF!/$K$1)*60</f>
        <v>#REF!</v>
      </c>
      <c r="Q240" s="5" t="e">
        <f>(P240+$M$11)-300</f>
        <v>#REF!</v>
      </c>
      <c r="S240" s="12">
        <f t="shared" si="140"/>
        <v>1.571428571428612</v>
      </c>
      <c r="T240" s="12">
        <f t="shared" si="141"/>
        <v>-17.799999999999955</v>
      </c>
      <c r="U240" s="12">
        <f>(B240/$K$1)*60-300+11</f>
        <v>-34.75</v>
      </c>
      <c r="V240" s="15"/>
    </row>
    <row r="241" spans="1:22" ht="18">
      <c r="A241" s="1">
        <v>231</v>
      </c>
      <c r="B241" s="53">
        <v>204.1</v>
      </c>
      <c r="C241" s="47"/>
      <c r="D241" s="56"/>
      <c r="E241" s="52" t="s">
        <v>15</v>
      </c>
      <c r="F241" s="56" t="s">
        <v>313</v>
      </c>
      <c r="G241" s="56"/>
      <c r="H241" s="50">
        <f t="shared" si="135"/>
        <v>4.4000000000000057</v>
      </c>
      <c r="I241" s="45" t="str">
        <f t="shared" si="136"/>
        <v>17:43</v>
      </c>
      <c r="J241" s="45" t="str">
        <f t="shared" si="137"/>
        <v>17:24</v>
      </c>
      <c r="K241" s="45" t="str">
        <f t="shared" si="138"/>
        <v>17:07</v>
      </c>
      <c r="L241" s="4"/>
      <c r="M241" s="5"/>
      <c r="N241" s="8"/>
      <c r="O241" s="5"/>
      <c r="P241" s="10"/>
      <c r="Q241" s="5"/>
      <c r="S241" s="12"/>
      <c r="T241" s="12"/>
      <c r="U241" s="12"/>
      <c r="V241" s="15"/>
    </row>
    <row r="242" spans="1:22" ht="18">
      <c r="A242" s="1">
        <v>232</v>
      </c>
      <c r="B242" s="53">
        <v>204.7</v>
      </c>
      <c r="C242" s="47"/>
      <c r="D242" s="56"/>
      <c r="E242" s="52" t="s">
        <v>15</v>
      </c>
      <c r="F242" s="56" t="s">
        <v>19</v>
      </c>
      <c r="G242" s="56"/>
      <c r="H242" s="50">
        <f t="shared" si="135"/>
        <v>3.8000000000000114</v>
      </c>
      <c r="I242" s="45" t="str">
        <f t="shared" si="136"/>
        <v>17:44</v>
      </c>
      <c r="J242" s="45" t="str">
        <f t="shared" si="137"/>
        <v>17:24</v>
      </c>
      <c r="K242" s="45" t="str">
        <f t="shared" si="138"/>
        <v>17:07</v>
      </c>
      <c r="L242" s="4"/>
      <c r="M242" s="5"/>
      <c r="N242" s="8"/>
      <c r="O242" s="5"/>
      <c r="P242" s="10"/>
      <c r="Q242" s="5"/>
      <c r="S242" s="12"/>
      <c r="T242" s="12"/>
      <c r="U242" s="12"/>
      <c r="V242" s="15"/>
    </row>
    <row r="243" spans="1:22" ht="18">
      <c r="A243" s="1">
        <v>233</v>
      </c>
      <c r="B243" s="53">
        <v>205.1</v>
      </c>
      <c r="C243" s="47"/>
      <c r="D243" s="56"/>
      <c r="E243" s="52" t="s">
        <v>314</v>
      </c>
      <c r="F243" s="56" t="s">
        <v>16</v>
      </c>
      <c r="G243" s="56"/>
      <c r="H243" s="50">
        <f t="shared" si="135"/>
        <v>3.4000000000000057</v>
      </c>
      <c r="I243" s="45" t="str">
        <f t="shared" si="136"/>
        <v>17:45</v>
      </c>
      <c r="J243" s="45" t="str">
        <f t="shared" si="137"/>
        <v>17:25</v>
      </c>
      <c r="K243" s="45" t="str">
        <f t="shared" si="138"/>
        <v>17:08</v>
      </c>
      <c r="L243" s="4"/>
      <c r="M243" s="5"/>
      <c r="N243" s="8"/>
      <c r="O243" s="5"/>
      <c r="P243" s="10"/>
      <c r="Q243" s="5"/>
      <c r="S243" s="12"/>
      <c r="T243" s="12"/>
      <c r="U243" s="12"/>
      <c r="V243" s="15"/>
    </row>
    <row r="244" spans="1:22" ht="18">
      <c r="A244" s="1">
        <v>234</v>
      </c>
      <c r="B244" s="53">
        <v>205.4</v>
      </c>
      <c r="C244" s="47"/>
      <c r="D244" s="56"/>
      <c r="E244" s="52" t="s">
        <v>15</v>
      </c>
      <c r="F244" s="56" t="s">
        <v>13</v>
      </c>
      <c r="G244" s="56"/>
      <c r="H244" s="50">
        <f t="shared" si="135"/>
        <v>3.0999999999999943</v>
      </c>
      <c r="I244" s="45" t="str">
        <f t="shared" si="136"/>
        <v>17:45</v>
      </c>
      <c r="J244" s="45" t="str">
        <f t="shared" si="137"/>
        <v>17:25</v>
      </c>
      <c r="K244" s="45" t="str">
        <f t="shared" si="138"/>
        <v>17:08</v>
      </c>
      <c r="L244" s="4"/>
      <c r="M244" s="5"/>
      <c r="N244" s="8"/>
      <c r="O244" s="5"/>
      <c r="P244" s="10"/>
      <c r="Q244" s="5"/>
      <c r="S244" s="12"/>
      <c r="T244" s="12"/>
      <c r="U244" s="12"/>
      <c r="V244" s="15"/>
    </row>
    <row r="245" spans="1:22" ht="18">
      <c r="A245" s="1">
        <v>235</v>
      </c>
      <c r="B245" s="53">
        <v>205.9</v>
      </c>
      <c r="C245" s="47"/>
      <c r="D245" s="56"/>
      <c r="E245" s="52" t="s">
        <v>176</v>
      </c>
      <c r="F245" s="56" t="s">
        <v>315</v>
      </c>
      <c r="G245" s="56"/>
      <c r="H245" s="50">
        <f t="shared" si="135"/>
        <v>2.5999999999999943</v>
      </c>
      <c r="I245" s="45" t="str">
        <f t="shared" si="136"/>
        <v>17:46</v>
      </c>
      <c r="J245" s="45" t="str">
        <f t="shared" si="137"/>
        <v>17:26</v>
      </c>
      <c r="K245" s="45" t="str">
        <f t="shared" si="138"/>
        <v>17:09</v>
      </c>
      <c r="L245" s="4"/>
      <c r="M245" s="5"/>
      <c r="N245" s="8"/>
      <c r="O245" s="5"/>
      <c r="P245" s="10"/>
      <c r="Q245" s="5"/>
      <c r="S245" s="12"/>
      <c r="T245" s="12"/>
      <c r="U245" s="12"/>
      <c r="V245" s="15"/>
    </row>
    <row r="246" spans="1:22" ht="18">
      <c r="A246" s="1">
        <v>236</v>
      </c>
      <c r="B246" s="53">
        <v>206.1</v>
      </c>
      <c r="C246" s="47"/>
      <c r="D246" s="56"/>
      <c r="E246" s="52" t="s">
        <v>33</v>
      </c>
      <c r="F246" s="56" t="s">
        <v>316</v>
      </c>
      <c r="G246" s="56"/>
      <c r="H246" s="50">
        <f t="shared" si="135"/>
        <v>2.4000000000000057</v>
      </c>
      <c r="I246" s="45" t="str">
        <f t="shared" si="136"/>
        <v>17:46</v>
      </c>
      <c r="J246" s="45" t="str">
        <f t="shared" si="137"/>
        <v>17:26</v>
      </c>
      <c r="K246" s="45" t="str">
        <f t="shared" si="138"/>
        <v>17:09</v>
      </c>
      <c r="L246" s="4"/>
      <c r="M246" s="5"/>
      <c r="N246" s="8"/>
      <c r="O246" s="5"/>
      <c r="P246" s="10"/>
      <c r="Q246" s="5"/>
      <c r="S246" s="12"/>
      <c r="T246" s="12"/>
      <c r="U246" s="12"/>
      <c r="V246" s="15"/>
    </row>
    <row r="247" spans="1:22" ht="18">
      <c r="A247" s="1">
        <v>237</v>
      </c>
      <c r="B247" s="53">
        <v>207.1</v>
      </c>
      <c r="C247" s="47"/>
      <c r="D247" s="56"/>
      <c r="E247" s="52" t="s">
        <v>33</v>
      </c>
      <c r="F247" s="56" t="s">
        <v>317</v>
      </c>
      <c r="G247" s="56"/>
      <c r="H247" s="50">
        <f t="shared" si="135"/>
        <v>1.4000000000000057</v>
      </c>
      <c r="I247" s="45" t="str">
        <f t="shared" si="136"/>
        <v>17:47</v>
      </c>
      <c r="J247" s="45" t="str">
        <f t="shared" si="137"/>
        <v>17:28</v>
      </c>
      <c r="K247" s="45" t="str">
        <f t="shared" si="138"/>
        <v>17:10</v>
      </c>
      <c r="L247" s="4"/>
      <c r="M247" s="5"/>
      <c r="N247" s="8"/>
      <c r="O247" s="5"/>
      <c r="P247" s="10"/>
      <c r="Q247" s="5"/>
      <c r="S247" s="12"/>
      <c r="T247" s="12"/>
      <c r="U247" s="12"/>
      <c r="V247" s="15"/>
    </row>
    <row r="248" spans="1:22" ht="18">
      <c r="A248" s="1">
        <v>238</v>
      </c>
      <c r="B248" s="53">
        <v>208</v>
      </c>
      <c r="C248" s="47"/>
      <c r="D248" s="56"/>
      <c r="E248" s="52" t="s">
        <v>33</v>
      </c>
      <c r="F248" s="56" t="s">
        <v>10</v>
      </c>
      <c r="G248" s="56"/>
      <c r="H248" s="50">
        <f t="shared" si="135"/>
        <v>0.5</v>
      </c>
      <c r="I248" s="45" t="str">
        <f t="shared" si="136"/>
        <v>17:49</v>
      </c>
      <c r="J248" s="45" t="str">
        <f t="shared" si="137"/>
        <v>17:29</v>
      </c>
      <c r="K248" s="45" t="str">
        <f t="shared" si="138"/>
        <v>17:12</v>
      </c>
      <c r="L248" s="4"/>
      <c r="M248" s="5"/>
      <c r="N248" s="8"/>
      <c r="O248" s="5"/>
      <c r="P248" s="10"/>
      <c r="Q248" s="5"/>
      <c r="S248" s="12"/>
      <c r="T248" s="12"/>
      <c r="U248" s="12"/>
      <c r="V248" s="15"/>
    </row>
    <row r="249" spans="1:22" ht="18">
      <c r="A249" s="1">
        <v>239</v>
      </c>
      <c r="B249" s="53">
        <v>208.5</v>
      </c>
      <c r="C249" s="47"/>
      <c r="D249" s="77"/>
      <c r="E249" s="77" t="s">
        <v>318</v>
      </c>
      <c r="F249" s="77"/>
      <c r="G249" s="77"/>
      <c r="H249" s="78">
        <f t="shared" si="135"/>
        <v>0</v>
      </c>
      <c r="I249" s="45" t="str">
        <f t="shared" si="136"/>
        <v>17:49</v>
      </c>
      <c r="J249" s="45" t="str">
        <f t="shared" si="137"/>
        <v>17:30</v>
      </c>
      <c r="K249" s="45" t="str">
        <f t="shared" si="138"/>
        <v>17:12</v>
      </c>
      <c r="L249" s="6" t="e">
        <f>(#REF!/$I$1)*60</f>
        <v>#REF!</v>
      </c>
      <c r="M249" s="7" t="e">
        <f t="shared" si="133"/>
        <v>#REF!</v>
      </c>
      <c r="N249" s="9" t="e">
        <f>(#REF!/$J$1)*60</f>
        <v>#REF!</v>
      </c>
      <c r="O249" s="7" t="e">
        <f t="shared" si="139"/>
        <v>#REF!</v>
      </c>
      <c r="P249" s="11" t="e">
        <f>(#REF!/$K$1)*60</f>
        <v>#REF!</v>
      </c>
      <c r="Q249" s="7" t="e">
        <f>(P249+$M$11)-300</f>
        <v>#REF!</v>
      </c>
      <c r="S249" s="12">
        <f>(B249/$I$1)*60-300+11</f>
        <v>8.8571428571428896</v>
      </c>
      <c r="T249" s="12">
        <f t="shared" si="141"/>
        <v>-11</v>
      </c>
      <c r="U249" s="12">
        <f>(B249/$K$1)*60-300+11</f>
        <v>-28.375</v>
      </c>
      <c r="V249" s="15"/>
    </row>
    <row r="250" spans="1:22">
      <c r="H250" s="33"/>
      <c r="V250" s="3"/>
    </row>
    <row r="251" spans="1:22">
      <c r="H251" s="33"/>
      <c r="V251" s="3"/>
    </row>
    <row r="252" spans="1:22">
      <c r="V252" s="3"/>
    </row>
    <row r="258" spans="1:1">
      <c r="A258"/>
    </row>
    <row r="259" spans="1:1">
      <c r="A259"/>
    </row>
    <row r="260" spans="1:1" ht="15"/>
  </sheetData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354c60-5cd6-4ef5-bd62-90358b55b084">
      <Terms xmlns="http://schemas.microsoft.com/office/infopath/2007/PartnerControls"/>
    </lcf76f155ced4ddcb4097134ff3c332f>
    <TaxCatchAll xmlns="f35e4b95-b46d-4deb-af0d-6568a2ddf2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103EEB48B6D47A299FC51327D4ACA" ma:contentTypeVersion="19" ma:contentTypeDescription="Een nieuw document maken." ma:contentTypeScope="" ma:versionID="073aa910e260eeb094b5eaf7215ee216">
  <xsd:schema xmlns:xsd="http://www.w3.org/2001/XMLSchema" xmlns:xs="http://www.w3.org/2001/XMLSchema" xmlns:p="http://schemas.microsoft.com/office/2006/metadata/properties" xmlns:ns2="3b354c60-5cd6-4ef5-bd62-90358b55b084" xmlns:ns3="f35e4b95-b46d-4deb-af0d-6568a2ddf2ed" targetNamespace="http://schemas.microsoft.com/office/2006/metadata/properties" ma:root="true" ma:fieldsID="cffdcd21ab86555d13dfb8a424b05856" ns2:_="" ns3:_="">
    <xsd:import namespace="3b354c60-5cd6-4ef5-bd62-90358b55b084"/>
    <xsd:import namespace="f35e4b95-b46d-4deb-af0d-6568a2ddf2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54c60-5cd6-4ef5-bd62-90358b55b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04bd15d-871a-4b57-a38e-37dd0c538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e4b95-b46d-4deb-af0d-6568a2ddf2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d79892-640c-4caf-80af-a29f494cd16f}" ma:internalName="TaxCatchAll" ma:showField="CatchAllData" ma:web="f35e4b95-b46d-4deb-af0d-6568a2ddf2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29AF03-15D2-4902-9A8F-E440AB00347D}"/>
</file>

<file path=customXml/itemProps2.xml><?xml version="1.0" encoding="utf-8"?>
<ds:datastoreItem xmlns:ds="http://schemas.openxmlformats.org/officeDocument/2006/customXml" ds:itemID="{A31465CD-273A-4ED3-9D1D-5F3E3FE4875D}"/>
</file>

<file path=customXml/itemProps3.xml><?xml version="1.0" encoding="utf-8"?>
<ds:datastoreItem xmlns:ds="http://schemas.openxmlformats.org/officeDocument/2006/customXml" ds:itemID="{D1459D3F-724D-4240-88F1-C9C1A9F8ED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Seppe Seynhaeve | E3 Saxo Classic</cp:lastModifiedBy>
  <cp:revision/>
  <dcterms:created xsi:type="dcterms:W3CDTF">2013-01-31T08:03:24Z</dcterms:created>
  <dcterms:modified xsi:type="dcterms:W3CDTF">2025-09-30T19:53:15Z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0x010100001103EEB48B6D47A299FC51327D4ACA</vt:lpwstr>
  </property>
</Properties>
</file>